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mbarnhart\Documents\MIke's Excel\"/>
    </mc:Choice>
  </mc:AlternateContent>
  <xr:revisionPtr revIDLastSave="0" documentId="8_{11FFCD24-832A-45DF-B020-E65CF866BE1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istrict Profile Report" sheetId="4" r:id="rId1"/>
    <sheet name="District Data" sheetId="1" r:id="rId2"/>
    <sheet name="Similar District Data" sheetId="2" r:id="rId3"/>
    <sheet name="Statewide Data" sheetId="3" r:id="rId4"/>
    <sheet name="Names" sheetId="5" state="hidden" r:id="rId5"/>
  </sheets>
  <externalReferences>
    <externalReference r:id="rId6"/>
  </externalReferences>
  <definedNames>
    <definedName name="_xlnm.Print_Area" localSheetId="0">'District Profile Report'!$A$1:$I$76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4" l="1"/>
  <c r="I76" i="4" s="1"/>
  <c r="H6" i="4"/>
  <c r="H10" i="4" s="1"/>
  <c r="G6" i="4"/>
  <c r="G11" i="4" s="1"/>
  <c r="I11" i="4" l="1"/>
  <c r="I15" i="4"/>
  <c r="I19" i="4"/>
  <c r="I23" i="4"/>
  <c r="I28" i="4"/>
  <c r="I33" i="4"/>
  <c r="I37" i="4"/>
  <c r="I41" i="4"/>
  <c r="I46" i="4"/>
  <c r="I50" i="4"/>
  <c r="I55" i="4"/>
  <c r="I60" i="4"/>
  <c r="I64" i="4"/>
  <c r="I68" i="4"/>
  <c r="I73" i="4"/>
  <c r="I12" i="4"/>
  <c r="I16" i="4"/>
  <c r="I20" i="4"/>
  <c r="I25" i="4"/>
  <c r="I29" i="4"/>
  <c r="I34" i="4"/>
  <c r="I38" i="4"/>
  <c r="I42" i="4"/>
  <c r="I47" i="4"/>
  <c r="I51" i="4"/>
  <c r="I56" i="4"/>
  <c r="I61" i="4"/>
  <c r="I65" i="4"/>
  <c r="I69" i="4"/>
  <c r="I74" i="4"/>
  <c r="I13" i="4"/>
  <c r="I17" i="4"/>
  <c r="I21" i="4"/>
  <c r="I26" i="4"/>
  <c r="I30" i="4"/>
  <c r="I35" i="4"/>
  <c r="I39" i="4"/>
  <c r="I43" i="4"/>
  <c r="I48" i="4"/>
  <c r="I53" i="4"/>
  <c r="I57" i="4"/>
  <c r="I62" i="4"/>
  <c r="I66" i="4"/>
  <c r="I70" i="4"/>
  <c r="I75" i="4"/>
  <c r="I14" i="4"/>
  <c r="I18" i="4"/>
  <c r="I22" i="4"/>
  <c r="I27" i="4"/>
  <c r="I31" i="4"/>
  <c r="I36" i="4"/>
  <c r="I40" i="4"/>
  <c r="I44" i="4"/>
  <c r="I49" i="4"/>
  <c r="I54" i="4"/>
  <c r="I58" i="4"/>
  <c r="I63" i="4"/>
  <c r="I67" i="4"/>
  <c r="I72" i="4"/>
  <c r="H15" i="4"/>
  <c r="H23" i="4"/>
  <c r="H28" i="4"/>
  <c r="H37" i="4"/>
  <c r="H46" i="4"/>
  <c r="H55" i="4"/>
  <c r="H64" i="4"/>
  <c r="H73" i="4"/>
  <c r="H12" i="4"/>
  <c r="H16" i="4"/>
  <c r="H20" i="4"/>
  <c r="H25" i="4"/>
  <c r="H29" i="4"/>
  <c r="H34" i="4"/>
  <c r="H38" i="4"/>
  <c r="H42" i="4"/>
  <c r="H47" i="4"/>
  <c r="H51" i="4"/>
  <c r="H56" i="4"/>
  <c r="H61" i="4"/>
  <c r="H65" i="4"/>
  <c r="H69" i="4"/>
  <c r="H74" i="4"/>
  <c r="H11" i="4"/>
  <c r="H19" i="4"/>
  <c r="H33" i="4"/>
  <c r="H41" i="4"/>
  <c r="H50" i="4"/>
  <c r="H60" i="4"/>
  <c r="H68" i="4"/>
  <c r="H13" i="4"/>
  <c r="H17" i="4"/>
  <c r="H21" i="4"/>
  <c r="H26" i="4"/>
  <c r="H30" i="4"/>
  <c r="H35" i="4"/>
  <c r="H39" i="4"/>
  <c r="H43" i="4"/>
  <c r="H48" i="4"/>
  <c r="H53" i="4"/>
  <c r="H57" i="4"/>
  <c r="H62" i="4"/>
  <c r="H66" i="4"/>
  <c r="H70" i="4"/>
  <c r="H75" i="4"/>
  <c r="H14" i="4"/>
  <c r="H18" i="4"/>
  <c r="H22" i="4"/>
  <c r="H27" i="4"/>
  <c r="H31" i="4"/>
  <c r="H36" i="4"/>
  <c r="H40" i="4"/>
  <c r="H44" i="4"/>
  <c r="H49" i="4"/>
  <c r="H54" i="4"/>
  <c r="H58" i="4"/>
  <c r="H63" i="4"/>
  <c r="H67" i="4"/>
  <c r="H72" i="4"/>
  <c r="H76" i="4"/>
  <c r="G15" i="4"/>
  <c r="G23" i="4"/>
  <c r="G37" i="4"/>
  <c r="G46" i="4"/>
  <c r="G55" i="4"/>
  <c r="G64" i="4"/>
  <c r="G68" i="4"/>
  <c r="G12" i="4"/>
  <c r="G16" i="4"/>
  <c r="G20" i="4"/>
  <c r="G25" i="4"/>
  <c r="G29" i="4"/>
  <c r="G34" i="4"/>
  <c r="G38" i="4"/>
  <c r="G42" i="4"/>
  <c r="G47" i="4"/>
  <c r="G51" i="4"/>
  <c r="G56" i="4"/>
  <c r="G61" i="4"/>
  <c r="G65" i="4"/>
  <c r="G69" i="4"/>
  <c r="G74" i="4"/>
  <c r="G13" i="4"/>
  <c r="G17" i="4"/>
  <c r="G21" i="4"/>
  <c r="G26" i="4"/>
  <c r="G30" i="4"/>
  <c r="G35" i="4"/>
  <c r="G39" i="4"/>
  <c r="G43" i="4"/>
  <c r="G48" i="4"/>
  <c r="G53" i="4"/>
  <c r="G57" i="4"/>
  <c r="G62" i="4"/>
  <c r="G66" i="4"/>
  <c r="G70" i="4"/>
  <c r="G75" i="4"/>
  <c r="G19" i="4"/>
  <c r="G28" i="4"/>
  <c r="G33" i="4"/>
  <c r="G41" i="4"/>
  <c r="G50" i="4"/>
  <c r="G60" i="4"/>
  <c r="G73" i="4"/>
  <c r="G14" i="4"/>
  <c r="G18" i="4"/>
  <c r="G22" i="4"/>
  <c r="G27" i="4"/>
  <c r="G31" i="4"/>
  <c r="G36" i="4"/>
  <c r="G40" i="4"/>
  <c r="G44" i="4"/>
  <c r="G49" i="4"/>
  <c r="G54" i="4"/>
  <c r="G58" i="4"/>
  <c r="G63" i="4"/>
  <c r="G67" i="4"/>
  <c r="G72" i="4"/>
  <c r="G76" i="4"/>
  <c r="I10" i="4"/>
  <c r="G10" i="4"/>
  <c r="F76" i="4"/>
  <c r="F75" i="4"/>
  <c r="F74" i="4"/>
  <c r="F73" i="4"/>
  <c r="F72" i="4"/>
  <c r="F70" i="4"/>
  <c r="F69" i="4"/>
  <c r="F68" i="4"/>
  <c r="F67" i="4"/>
  <c r="F66" i="4"/>
  <c r="F65" i="4"/>
  <c r="F64" i="4"/>
  <c r="F63" i="4"/>
  <c r="F62" i="4"/>
  <c r="F61" i="4"/>
  <c r="F60" i="4"/>
  <c r="F58" i="4"/>
  <c r="F57" i="4"/>
  <c r="F56" i="4"/>
  <c r="F55" i="4"/>
  <c r="F54" i="4"/>
  <c r="F53" i="4"/>
  <c r="F51" i="4"/>
  <c r="F50" i="4"/>
  <c r="F49" i="4"/>
  <c r="F48" i="4"/>
  <c r="F47" i="4"/>
  <c r="F46" i="4"/>
  <c r="F44" i="4"/>
  <c r="F43" i="4"/>
  <c r="F42" i="4"/>
  <c r="F41" i="4"/>
  <c r="F40" i="4"/>
  <c r="F39" i="4"/>
  <c r="F38" i="4"/>
  <c r="F37" i="4"/>
  <c r="F36" i="4"/>
  <c r="F35" i="4"/>
  <c r="F34" i="4"/>
  <c r="F33" i="4"/>
  <c r="F27" i="4"/>
  <c r="F28" i="4"/>
  <c r="F26" i="4"/>
  <c r="F31" i="4"/>
  <c r="F30" i="4"/>
  <c r="F29" i="4"/>
  <c r="F25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D6" i="4"/>
  <c r="E76" i="4" l="1"/>
  <c r="E72" i="4"/>
  <c r="E67" i="4"/>
  <c r="E58" i="4"/>
  <c r="E40" i="4"/>
  <c r="E22" i="4"/>
  <c r="E75" i="4"/>
  <c r="E70" i="4"/>
  <c r="E66" i="4"/>
  <c r="E62" i="4"/>
  <c r="E57" i="4"/>
  <c r="E53" i="4"/>
  <c r="E48" i="4"/>
  <c r="E43" i="4"/>
  <c r="E39" i="4"/>
  <c r="E35" i="4"/>
  <c r="E30" i="4"/>
  <c r="E26" i="4"/>
  <c r="E21" i="4"/>
  <c r="E17" i="4"/>
  <c r="E13" i="4"/>
  <c r="E69" i="4"/>
  <c r="E65" i="4"/>
  <c r="E61" i="4"/>
  <c r="E56" i="4"/>
  <c r="E51" i="4"/>
  <c r="E47" i="4"/>
  <c r="E42" i="4"/>
  <c r="E38" i="4"/>
  <c r="E34" i="4"/>
  <c r="E29" i="4"/>
  <c r="E25" i="4"/>
  <c r="E20" i="4"/>
  <c r="E16" i="4"/>
  <c r="E12" i="4"/>
  <c r="E68" i="4"/>
  <c r="E64" i="4"/>
  <c r="E60" i="4"/>
  <c r="E55" i="4"/>
  <c r="E50" i="4"/>
  <c r="E46" i="4"/>
  <c r="E41" i="4"/>
  <c r="E37" i="4"/>
  <c r="E33" i="4"/>
  <c r="E28" i="4"/>
  <c r="E23" i="4"/>
  <c r="E19" i="4"/>
  <c r="E15" i="4"/>
  <c r="E11" i="4"/>
  <c r="E63" i="4"/>
  <c r="E54" i="4"/>
  <c r="E49" i="4"/>
  <c r="E44" i="4"/>
  <c r="E36" i="4"/>
  <c r="E31" i="4"/>
  <c r="E27" i="4"/>
  <c r="E18" i="4"/>
  <c r="E14" i="4"/>
  <c r="E74" i="4"/>
  <c r="E73" i="4"/>
  <c r="D75" i="4"/>
  <c r="D70" i="4"/>
  <c r="D67" i="4"/>
  <c r="D63" i="4"/>
  <c r="D57" i="4"/>
  <c r="D53" i="4"/>
  <c r="D48" i="4"/>
  <c r="D43" i="4"/>
  <c r="D39" i="4"/>
  <c r="D35" i="4"/>
  <c r="D30" i="4"/>
  <c r="D26" i="4"/>
  <c r="D21" i="4"/>
  <c r="D17" i="4"/>
  <c r="D13" i="4"/>
  <c r="D74" i="4"/>
  <c r="D69" i="4"/>
  <c r="D66" i="4"/>
  <c r="D61" i="4"/>
  <c r="D56" i="4"/>
  <c r="D51" i="4"/>
  <c r="D47" i="4"/>
  <c r="D38" i="4"/>
  <c r="D34" i="4"/>
  <c r="D29" i="4"/>
  <c r="D25" i="4"/>
  <c r="D16" i="4"/>
  <c r="D73" i="4"/>
  <c r="D65" i="4"/>
  <c r="D55" i="4"/>
  <c r="D46" i="4"/>
  <c r="D37" i="4"/>
  <c r="D28" i="4"/>
  <c r="D19" i="4"/>
  <c r="D11" i="4"/>
  <c r="D62" i="4"/>
  <c r="D58" i="4"/>
  <c r="D49" i="4"/>
  <c r="D40" i="4"/>
  <c r="D31" i="4"/>
  <c r="D22" i="4"/>
  <c r="D14" i="4"/>
  <c r="D42" i="4"/>
  <c r="D20" i="4"/>
  <c r="D12" i="4"/>
  <c r="D68" i="4"/>
  <c r="D60" i="4"/>
  <c r="D50" i="4"/>
  <c r="D41" i="4"/>
  <c r="D33" i="4"/>
  <c r="D23" i="4"/>
  <c r="D15" i="4"/>
  <c r="D72" i="4"/>
  <c r="D64" i="4"/>
  <c r="D54" i="4"/>
  <c r="D44" i="4"/>
  <c r="D36" i="4"/>
  <c r="D27" i="4"/>
  <c r="D18" i="4"/>
  <c r="D10" i="4"/>
  <c r="D76" i="4"/>
  <c r="E10" i="4"/>
  <c r="D8" i="4" l="1"/>
</calcChain>
</file>

<file path=xl/sharedStrings.xml><?xml version="1.0" encoding="utf-8"?>
<sst xmlns="http://schemas.openxmlformats.org/spreadsheetml/2006/main" count="2819" uniqueCount="873">
  <si>
    <t>District</t>
  </si>
  <si>
    <t>IRN</t>
  </si>
  <si>
    <t>Ada Ex Vill SD, Hardin</t>
  </si>
  <si>
    <t>NA</t>
  </si>
  <si>
    <t>Adena Local SD, Ross</t>
  </si>
  <si>
    <t>Akron City SD, Summit</t>
  </si>
  <si>
    <t>Alexander Local SD, Athens</t>
  </si>
  <si>
    <t>Allen East Local SD, Allen</t>
  </si>
  <si>
    <t>Alliance City SD, Stark</t>
  </si>
  <si>
    <t>Amanda-Clearcreek Local SD, Fairfield</t>
  </si>
  <si>
    <t>Amherst Ex Vill SD, Lorain</t>
  </si>
  <si>
    <t>Anna Local SD, Shelby</t>
  </si>
  <si>
    <t>Ansonia Local SD, Darke</t>
  </si>
  <si>
    <t>Anthony Wayne Local SD, Lucas</t>
  </si>
  <si>
    <t>Antwerp Local SD, Paulding</t>
  </si>
  <si>
    <t>Arcadia Local SD, Hancock</t>
  </si>
  <si>
    <t>Arcanum Butler Local SD, Darke</t>
  </si>
  <si>
    <t>Archbold-Area Local SD, Fulton</t>
  </si>
  <si>
    <t>Arlington Local SD, Hancock</t>
  </si>
  <si>
    <t>Ashland City SD, Ashland</t>
  </si>
  <si>
    <t>Ashtabula Area City SD, Ashtabula</t>
  </si>
  <si>
    <t>Athens City SD, Athens</t>
  </si>
  <si>
    <t>Aurora City SD, Portage</t>
  </si>
  <si>
    <t>Austintown Local SD, Mahoning</t>
  </si>
  <si>
    <t>Avon Lake City SD, Lorain</t>
  </si>
  <si>
    <t>Avon Local SD, Lorain</t>
  </si>
  <si>
    <t>Ayersville Local SD, Defiance</t>
  </si>
  <si>
    <t>Barberton City SD, Summit</t>
  </si>
  <si>
    <t>Barnesville Ex Vill SD, Belmont</t>
  </si>
  <si>
    <t>Batavia Local SD, Clermont</t>
  </si>
  <si>
    <t>Bath Local SD, Allen</t>
  </si>
  <si>
    <t>Bay Village City SD, Cuyahoga</t>
  </si>
  <si>
    <t>Beachwood City SD, Cuyahoga</t>
  </si>
  <si>
    <t>Beaver Local SD, Columbiana</t>
  </si>
  <si>
    <t>Beavercreek City SD, Greene</t>
  </si>
  <si>
    <t>Bedford City SD, Cuyahoga</t>
  </si>
  <si>
    <t>Bellaire Local SD, Belmont</t>
  </si>
  <si>
    <t>Bellefontaine City SD, Logan</t>
  </si>
  <si>
    <t>Bellevue City SD, Huron</t>
  </si>
  <si>
    <t>Belpre City SD, Washington</t>
  </si>
  <si>
    <t>Benjamin Logan Local SD, Logan</t>
  </si>
  <si>
    <t>Benton Carroll Salem Local S, Ottawa</t>
  </si>
  <si>
    <t>Berea City SD, Cuyahoga</t>
  </si>
  <si>
    <t>Berkshire Local SD, Geauga</t>
  </si>
  <si>
    <t>Berne Union Local SD, Fairfield</t>
  </si>
  <si>
    <t>Bethel Local SD, Miami</t>
  </si>
  <si>
    <t>Bethel-Tate Local SD, Clermont</t>
  </si>
  <si>
    <t>Bexley City SD, Franklin</t>
  </si>
  <si>
    <t>Big Walnut Local SD, Delaware</t>
  </si>
  <si>
    <t>Black River Local SD, Medina</t>
  </si>
  <si>
    <t>Blanchester Local SD, Clinton</t>
  </si>
  <si>
    <t>Bloom Carroll Local SD, Fairfield</t>
  </si>
  <si>
    <t>Bloom-Vernon Local SD, Scioto</t>
  </si>
  <si>
    <t>Bloomfield-Mespo Local SD, Trumbull</t>
  </si>
  <si>
    <t>Bluffton Ex Vill SD, Allen</t>
  </si>
  <si>
    <t>Boardman Local SD, Mahoning</t>
  </si>
  <si>
    <t>Botkins Local SD, Shelby</t>
  </si>
  <si>
    <t>Bowling Green City SD, Wood</t>
  </si>
  <si>
    <t>Bradford Ex Vill SD, Miami</t>
  </si>
  <si>
    <t>Brecksville-Broadview Height, Cuyahoga</t>
  </si>
  <si>
    <t>Bridgeport Ex Vill SD, Belmont</t>
  </si>
  <si>
    <t>Bright Local SD, Highland</t>
  </si>
  <si>
    <t>Bristol Local SD, Trumbull</t>
  </si>
  <si>
    <t>Brookfield Local SD, Trumbull</t>
  </si>
  <si>
    <t>Brooklyn City SD, Cuyahoga</t>
  </si>
  <si>
    <t>Brookville Local SD, Montgomery</t>
  </si>
  <si>
    <t>Brown Local SD, Carroll</t>
  </si>
  <si>
    <t>Brunswick City SD, Medina</t>
  </si>
  <si>
    <t>Bryan City SD, Williams</t>
  </si>
  <si>
    <t>Buckeye Central Local SD, Crawford</t>
  </si>
  <si>
    <t>Buckeye Local SD, Ashtabula</t>
  </si>
  <si>
    <t>Buckeye Local SD, Jefferson</t>
  </si>
  <si>
    <t>Buckeye Local SD, Medina</t>
  </si>
  <si>
    <t>Buckeye Valley Local SD, Delaware</t>
  </si>
  <si>
    <t>Bucyrus City SD, Crawford</t>
  </si>
  <si>
    <t>Caldwell Ex Vill SD, Noble</t>
  </si>
  <si>
    <t>Cambridge City SD, Guernsey</t>
  </si>
  <si>
    <t>Campbell City SD, Mahoning</t>
  </si>
  <si>
    <t>Canal Winchester Local SD, Franklin</t>
  </si>
  <si>
    <t>Canfield Local SD, Mahoning</t>
  </si>
  <si>
    <t>Canton City SD, Stark</t>
  </si>
  <si>
    <t>Canton Local SD, Stark</t>
  </si>
  <si>
    <t>Cardinal Local SD, Geauga</t>
  </si>
  <si>
    <t>Cardington-Lincoln Local SD, Morrow</t>
  </si>
  <si>
    <t>Carey Ex Vill SD, Wyandot</t>
  </si>
  <si>
    <t>Carlisle Local SD, Warren</t>
  </si>
  <si>
    <t>Carrollton Ex Vill SD, Carroll</t>
  </si>
  <si>
    <t>Cedar Cliff Local SD, Greene</t>
  </si>
  <si>
    <t>Celina City SD, Mercer</t>
  </si>
  <si>
    <t>Centerburg Local SD, Knox</t>
  </si>
  <si>
    <t>Centerville City SD, Montgomery</t>
  </si>
  <si>
    <t>Central Local SD, Defiance</t>
  </si>
  <si>
    <t>Chagrin Falls Ex Vill SD, Cuyahoga</t>
  </si>
  <si>
    <t>Champion Local SD, Trumbull</t>
  </si>
  <si>
    <t>Chardon Local SD, Geauga</t>
  </si>
  <si>
    <t>Chesapeake Union Ex Vill SD, Lawrence</t>
  </si>
  <si>
    <t>Chillicothe City SD, Ross</t>
  </si>
  <si>
    <t>Chippewa Local SD, Wayne</t>
  </si>
  <si>
    <t>Cincinnati City SD, Hamilton</t>
  </si>
  <si>
    <t>Circleville City SD, Pickaway</t>
  </si>
  <si>
    <t>Clark-Shawnee Local SD, Clark</t>
  </si>
  <si>
    <t>Clay Local SD, Scioto</t>
  </si>
  <si>
    <t>Claymont City SD, Tuscarawas</t>
  </si>
  <si>
    <t>Clear Fork Valley Local SD, Richland</t>
  </si>
  <si>
    <t>Clearview Local SD, Lorain</t>
  </si>
  <si>
    <t>Clermont-Northeastern Local, Clermont</t>
  </si>
  <si>
    <t>Cleveland Hts-Univ Hts City, Cuyahoga</t>
  </si>
  <si>
    <t>Cleveland Municipal SD, Cuyahoga</t>
  </si>
  <si>
    <t>Clinton-Massie Local SD, Clinton</t>
  </si>
  <si>
    <t>Cloverleaf Local SD, Medina</t>
  </si>
  <si>
    <t>Clyde-Green Springs Ex Vill, Sandusky</t>
  </si>
  <si>
    <t>Coldwater Ex Vill SD, Mercer</t>
  </si>
  <si>
    <t>Colonel Crawford Local SD, Crawford</t>
  </si>
  <si>
    <t>Columbia Local SD, Lorain</t>
  </si>
  <si>
    <t>Columbiana Ex Vill SD, Columbiana</t>
  </si>
  <si>
    <t>Columbus City SD, Franklin</t>
  </si>
  <si>
    <t>Columbus Grove Local SD, Putnam</t>
  </si>
  <si>
    <t>Conneaut Area City SD, Ashtabula</t>
  </si>
  <si>
    <t>Conotton Valley Union Local, Harrison</t>
  </si>
  <si>
    <t>Continental Local SD, Putnam</t>
  </si>
  <si>
    <t>Copley-Fairlawn City SD, Summit</t>
  </si>
  <si>
    <t>Cory-Rawson Local SD, Hancock</t>
  </si>
  <si>
    <t>Coshocton City SD, Coshocton</t>
  </si>
  <si>
    <t>Coventry Local SD, Summit</t>
  </si>
  <si>
    <t>Covington Ex Vill SD, Miami</t>
  </si>
  <si>
    <t>Crestline Ex Vill SD, Crawford</t>
  </si>
  <si>
    <t>Crestview Local SD, Columbiana</t>
  </si>
  <si>
    <t>Crestview Local SD, Richland</t>
  </si>
  <si>
    <t>Crestview Local SD, Van Wert</t>
  </si>
  <si>
    <t>Crestwood Local SD, Portage</t>
  </si>
  <si>
    <t>Crooksville Ex Vill SD, Perry</t>
  </si>
  <si>
    <t>Cuyahoga Falls City SD, Summit</t>
  </si>
  <si>
    <t>Cuyahoga Heights Local SD, Cuyahoga</t>
  </si>
  <si>
    <t>Dalton Local SD, Wayne</t>
  </si>
  <si>
    <t>Danbury Local SD, Ottawa</t>
  </si>
  <si>
    <t>Danville Local SD, Knox</t>
  </si>
  <si>
    <t>Dawson-Bryant Local SD, Lawrence</t>
  </si>
  <si>
    <t>Dayton City SD, Montgomery</t>
  </si>
  <si>
    <t>Deer Park Community City SD, Hamilton</t>
  </si>
  <si>
    <t>Defiance City SD, Defiance</t>
  </si>
  <si>
    <t>Delaware City SD, Delaware</t>
  </si>
  <si>
    <t>Delphos City SD, Allen</t>
  </si>
  <si>
    <t>Dover City SD, Tuscarawas</t>
  </si>
  <si>
    <t>Dublin City SD, Franklin</t>
  </si>
  <si>
    <t>East Cleveland City SD, Cuyahoga</t>
  </si>
  <si>
    <t>East Clinton Local SD, Clinton</t>
  </si>
  <si>
    <t>East Guernsey Local SD, Guernsey</t>
  </si>
  <si>
    <t>East Holmes Local SD, Holmes</t>
  </si>
  <si>
    <t>East Knox Local SD, Knox</t>
  </si>
  <si>
    <t>East Liverpool City SD, Columbiana</t>
  </si>
  <si>
    <t>East Muskingum Local SD, Muskingum</t>
  </si>
  <si>
    <t>East Palestine City SD, Columbiana</t>
  </si>
  <si>
    <t>Eastern Local SD, Brown</t>
  </si>
  <si>
    <t>Eastern Local SD, Meigs</t>
  </si>
  <si>
    <t>Eastern Local SD, Pike</t>
  </si>
  <si>
    <t>Eastwood Local SD, Wood</t>
  </si>
  <si>
    <t>Eaton Community Schools City, Preble</t>
  </si>
  <si>
    <t>Edgerton Local SD, Williams</t>
  </si>
  <si>
    <t>Edgewood City SD, Butler</t>
  </si>
  <si>
    <t>Edison Local SD, Erie</t>
  </si>
  <si>
    <t>Edison Local SD, Jefferson</t>
  </si>
  <si>
    <t>Edon-Northwest Local SD, Williams</t>
  </si>
  <si>
    <t>Elgin Local SD, Marion</t>
  </si>
  <si>
    <t>Elida Local SD, Allen</t>
  </si>
  <si>
    <t>Elmwood Local SD, Wood</t>
  </si>
  <si>
    <t>Elyria City SD, Lorain</t>
  </si>
  <si>
    <t>Euclid City SD, Cuyahoga</t>
  </si>
  <si>
    <t>Evergreen Local SD, Fulton</t>
  </si>
  <si>
    <t>Fairbanks Local SD, Union</t>
  </si>
  <si>
    <t>Fairborn City SD, Greene</t>
  </si>
  <si>
    <t>Fairfield City SD, Butler</t>
  </si>
  <si>
    <t>Fairfield Local SD, Highland</t>
  </si>
  <si>
    <t>Fairfield Union Local SD, Fairfield</t>
  </si>
  <si>
    <t>Fairland Local SD, Lawrence</t>
  </si>
  <si>
    <t>Fairlawn Local SD, Shelby</t>
  </si>
  <si>
    <t>Fairless Local SD, Stark</t>
  </si>
  <si>
    <t>Fairport Harbor Ex Vill SD, Lake</t>
  </si>
  <si>
    <t>Fairview Park City SD, Cuyahoga</t>
  </si>
  <si>
    <t>Fayette Local SD, Fulton</t>
  </si>
  <si>
    <t>Fayetteville-Perry Local SD, Brown</t>
  </si>
  <si>
    <t>Federal Hocking Local SD, Athens</t>
  </si>
  <si>
    <t>Felicity-Franklin Local SD, Clermont</t>
  </si>
  <si>
    <t>Field Local SD, Portage</t>
  </si>
  <si>
    <t>Findlay City SD, Hancock</t>
  </si>
  <si>
    <t>Finneytown Local SD, Hamilton</t>
  </si>
  <si>
    <t>Firelands Local SD, Lorain</t>
  </si>
  <si>
    <t>Forest Hills Local SD, Hamilton</t>
  </si>
  <si>
    <t>Fort Frye Local SD, Washington</t>
  </si>
  <si>
    <t>Fort Loramie Local SD, Shelby</t>
  </si>
  <si>
    <t>Fort Recovery Local SD, Mercer</t>
  </si>
  <si>
    <t>Fostoria City SD, Seneca</t>
  </si>
  <si>
    <t>Franklin City SD, Warren</t>
  </si>
  <si>
    <t>Franklin Local SD, Muskingum</t>
  </si>
  <si>
    <t>Franklin-Monroe Local SD, Darke</t>
  </si>
  <si>
    <t>Fredericktown Local SD, Knox</t>
  </si>
  <si>
    <t>Fremont City SD, Sandusky</t>
  </si>
  <si>
    <t>Frontier Local SD, Washington</t>
  </si>
  <si>
    <t>Gahanna-Jefferson City SD, Franklin</t>
  </si>
  <si>
    <t>Galion City SD, Crawford</t>
  </si>
  <si>
    <t>Gallia County Local SD, Gallia</t>
  </si>
  <si>
    <t>Gallipolis City SD, Gallia</t>
  </si>
  <si>
    <t>Garaway Local SD, Tuscarawas</t>
  </si>
  <si>
    <t>Garfield Heights City SD, Cuyahoga</t>
  </si>
  <si>
    <t>Geneva Area City SD, Ashtabula</t>
  </si>
  <si>
    <t>Genoa Area Local SD, Ottawa</t>
  </si>
  <si>
    <t>Georgetown Ex Vill SD, Brown</t>
  </si>
  <si>
    <t>Gibsonburg Ex Vill SD, Sandusky</t>
  </si>
  <si>
    <t>Girard City SD, Trumbull</t>
  </si>
  <si>
    <t>Goshen Local SD, Clermont</t>
  </si>
  <si>
    <t>Graham Local SD, Champaign</t>
  </si>
  <si>
    <t>Grand Valley Local SD, Ashtabula</t>
  </si>
  <si>
    <t>Grandview Heights City SD, Franklin</t>
  </si>
  <si>
    <t>Granville Ex Vill SD, Licking</t>
  </si>
  <si>
    <t>Green Local SD, Scioto</t>
  </si>
  <si>
    <t>Green Local SD, Summit</t>
  </si>
  <si>
    <t>Green Local SD, Wayne</t>
  </si>
  <si>
    <t>Greeneview Local SD, Greene</t>
  </si>
  <si>
    <t>Greenfield Ex Vill SD, Highland</t>
  </si>
  <si>
    <t>Greenon Local SD, Clark</t>
  </si>
  <si>
    <t>Greenville City SD, Darke</t>
  </si>
  <si>
    <t>Groveport Madison Local SD, Franklin</t>
  </si>
  <si>
    <t>Hamilton City SD, Butler</t>
  </si>
  <si>
    <t>Hamilton Local SD, Franklin</t>
  </si>
  <si>
    <t>Hardin Northern Local SD, Hardin</t>
  </si>
  <si>
    <t>Hardin-Houston Local SD, Shelby</t>
  </si>
  <si>
    <t>Harrison Hills City SD, Harrison</t>
  </si>
  <si>
    <t>Heath City SD, Licking</t>
  </si>
  <si>
    <t>Hicksville Ex Vill SD, Defiance</t>
  </si>
  <si>
    <t>Highland Local SD, Medina</t>
  </si>
  <si>
    <t>Highland Local SD, Morrow</t>
  </si>
  <si>
    <t>Hilliard City SD, Franklin</t>
  </si>
  <si>
    <t>Hillsboro City SD, Highland</t>
  </si>
  <si>
    <t>Hillsdale Local SD, Ashland</t>
  </si>
  <si>
    <t>Holgate Local SD, Henry</t>
  </si>
  <si>
    <t>Hopewell-Loudon Local SD, Seneca</t>
  </si>
  <si>
    <t>Howland Local SD, Trumbull</t>
  </si>
  <si>
    <t>Hubbard Ex Vill SD, Trumbull</t>
  </si>
  <si>
    <t>Huber Heights City SD, Montgomery</t>
  </si>
  <si>
    <t>Hudson City SD, Summit</t>
  </si>
  <si>
    <t>Huntington Local SD, Ross</t>
  </si>
  <si>
    <t>Huron City SD, Erie</t>
  </si>
  <si>
    <t>Independence Local SD, Cuyahoga</t>
  </si>
  <si>
    <t>Indian Creek Local SD, Jefferson</t>
  </si>
  <si>
    <t>Indian Hill Ex Vill SD, Hamilton</t>
  </si>
  <si>
    <t>Indian Lake Local SD, Logan</t>
  </si>
  <si>
    <t>Indian Valley Local SD, Tuscarawas</t>
  </si>
  <si>
    <t>Ironton City SD, Lawrence</t>
  </si>
  <si>
    <t>Jackson Center Local SD, Shelby</t>
  </si>
  <si>
    <t>Jackson City SD, Jackson</t>
  </si>
  <si>
    <t>Jackson Local SD, Stark</t>
  </si>
  <si>
    <t>Jackson-Milton Local SD, Mahoning</t>
  </si>
  <si>
    <t>James A Garfield Local SD, Portage</t>
  </si>
  <si>
    <t>Jefferson Area Local SD, Ashtabula</t>
  </si>
  <si>
    <t>Jefferson Local SD, Madison</t>
  </si>
  <si>
    <t>Jefferson Township Local SD, Montgomery</t>
  </si>
  <si>
    <t>Jennings Local SD, Putnam</t>
  </si>
  <si>
    <t>Johnstown-Monroe Local SD, Licking</t>
  </si>
  <si>
    <t>Jonathan Alder Local SD, Madison</t>
  </si>
  <si>
    <t>Joseph Badger Local SD, Trumbull</t>
  </si>
  <si>
    <t>Kalida Local SD, Putnam</t>
  </si>
  <si>
    <t>Kenston Local SD, Geauga</t>
  </si>
  <si>
    <t>Kent City SD, Portage</t>
  </si>
  <si>
    <t>Kenton City SD, Hardin</t>
  </si>
  <si>
    <t>Kettering City SD, Montgomery</t>
  </si>
  <si>
    <t>Keystone Local SD, Lorain</t>
  </si>
  <si>
    <t>Kings Local SD, Warren</t>
  </si>
  <si>
    <t>Kirtland Local SD, Lake</t>
  </si>
  <si>
    <t>La Brae Local SD, Trumbull</t>
  </si>
  <si>
    <t>Lake Local SD, Stark</t>
  </si>
  <si>
    <t>Lake Local SD, Wood</t>
  </si>
  <si>
    <t>Lakeview Local SD, Trumbull</t>
  </si>
  <si>
    <t>Lakewood City SD, Cuyahoga</t>
  </si>
  <si>
    <t>Lakewood Local SD, Licking</t>
  </si>
  <si>
    <t>Lakota Local SD, Butler</t>
  </si>
  <si>
    <t>Lakota Local SD, Sandusky</t>
  </si>
  <si>
    <t>Lancaster City SD, Fairfield</t>
  </si>
  <si>
    <t>Lebanon City SD, Warren</t>
  </si>
  <si>
    <t>Leetonia Ex Vill SD, Columbiana</t>
  </si>
  <si>
    <t>Leipsic Local SD, Putnam</t>
  </si>
  <si>
    <t>Lexington Local SD, Richland</t>
  </si>
  <si>
    <t>Liberty Benton Local SD, Hancock</t>
  </si>
  <si>
    <t>Liberty Center Local SD, Henry</t>
  </si>
  <si>
    <t>Liberty Local SD, Trumbull</t>
  </si>
  <si>
    <t>Liberty Union-Thurston Local, Fairfield</t>
  </si>
  <si>
    <t>Licking Heights Local SD, Licking</t>
  </si>
  <si>
    <t>Licking Valley Local SD, Licking</t>
  </si>
  <si>
    <t>Lima City SD, Allen</t>
  </si>
  <si>
    <t>Lincolnview Local SD, Van Wert</t>
  </si>
  <si>
    <t>Lisbon Ex Vill SD, Columbiana</t>
  </si>
  <si>
    <t>Little Miami Local SD, Warren</t>
  </si>
  <si>
    <t>Lockland City SD, Hamilton</t>
  </si>
  <si>
    <t>Logan Elm Local SD, Pickaway</t>
  </si>
  <si>
    <t>Logan-Hocking Local SD, Hocking</t>
  </si>
  <si>
    <t>London City SD, Madison</t>
  </si>
  <si>
    <t>Lorain City SD, Lorain</t>
  </si>
  <si>
    <t>Lordstown Local SD, Trumbull</t>
  </si>
  <si>
    <t>Loudonville-Perrysville Ex V, Ashland</t>
  </si>
  <si>
    <t>Louisville City SD, Stark</t>
  </si>
  <si>
    <t>Loveland City SD, Hamilton</t>
  </si>
  <si>
    <t>Lowellville Local SD, Mahoning</t>
  </si>
  <si>
    <t>Lucas Local SD, Richland</t>
  </si>
  <si>
    <t>Lynchburg-Clay Local SD, Highland</t>
  </si>
  <si>
    <t>Mad River Local SD, Montgomery</t>
  </si>
  <si>
    <t>Madeira City SD, Hamilton</t>
  </si>
  <si>
    <t>Madison Local SD, Butler</t>
  </si>
  <si>
    <t>Madison Local SD, Lake</t>
  </si>
  <si>
    <t>Madison Local SD, Richland</t>
  </si>
  <si>
    <t>Madison-Plains Local SD, Madison</t>
  </si>
  <si>
    <t>Manchester Local SD, Adams</t>
  </si>
  <si>
    <t>Manchester Local SD, Summit</t>
  </si>
  <si>
    <t>Mansfield City SD, Richland</t>
  </si>
  <si>
    <t>Maple Heights City SD, Cuyahoga</t>
  </si>
  <si>
    <t>Mapleton Local SD, Ashland</t>
  </si>
  <si>
    <t>Maplewood Local SD, Trumbull</t>
  </si>
  <si>
    <t>Margaretta Local SD, Erie</t>
  </si>
  <si>
    <t>Mariemont City SD, Hamilton</t>
  </si>
  <si>
    <t>Marietta City SD, Washington</t>
  </si>
  <si>
    <t>Marion City SD, Marion</t>
  </si>
  <si>
    <t>Marion Local SD, Mercer</t>
  </si>
  <si>
    <t>Marlington Local SD, Stark</t>
  </si>
  <si>
    <t>Martins Ferry City SD, Belmont</t>
  </si>
  <si>
    <t>Marysville Ex Vill SD, Union</t>
  </si>
  <si>
    <t>Mason City SD, Warren</t>
  </si>
  <si>
    <t>Massillon City SD, Stark</t>
  </si>
  <si>
    <t>Mathews Local SD, Trumbull</t>
  </si>
  <si>
    <t>Maumee City SD, Lucas</t>
  </si>
  <si>
    <t>Mayfield City SD, Cuyahoga</t>
  </si>
  <si>
    <t>Maysville Local SD, Muskingum</t>
  </si>
  <si>
    <t>McComb Local SD, Hancock</t>
  </si>
  <si>
    <t>McDonald Local SD, Trumbull</t>
  </si>
  <si>
    <t>Mechanicsburg Ex Vill SD, Champaign</t>
  </si>
  <si>
    <t>Medina City SD, Medina</t>
  </si>
  <si>
    <t>Meigs Local SD, Meigs</t>
  </si>
  <si>
    <t>Mentor Ex Vill SD, Lake</t>
  </si>
  <si>
    <t>Miami East Local SD, Miami</t>
  </si>
  <si>
    <t>Miami Trace Local SD, Fayette</t>
  </si>
  <si>
    <t>Miamisburg City SD, Montgomery</t>
  </si>
  <si>
    <t>Middletown City SD, Butler</t>
  </si>
  <si>
    <t>Midview Local SD, Lorain</t>
  </si>
  <si>
    <t>Milford Ex Vill SD, Clermont</t>
  </si>
  <si>
    <t>Millcreek-West Unity Local S, Williams</t>
  </si>
  <si>
    <t>Miller City-New Cleveland Lo, Putnam</t>
  </si>
  <si>
    <t>Milton-Union Ex Vill SD, Miami</t>
  </si>
  <si>
    <t>Minerva Local SD, Stark</t>
  </si>
  <si>
    <t>Minford Local SD, Scioto</t>
  </si>
  <si>
    <t>Minster Local SD, Auglaize</t>
  </si>
  <si>
    <t>Mississinawa Valley Local SD, Darke</t>
  </si>
  <si>
    <t>Mogadore Local SD, Summit</t>
  </si>
  <si>
    <t>Mohawk Local SD, Wyandot</t>
  </si>
  <si>
    <t>Monroe Local SD, Butler</t>
  </si>
  <si>
    <t>Monroeville Local SD, Huron</t>
  </si>
  <si>
    <t>Montpelier Ex Vill SD, Williams</t>
  </si>
  <si>
    <t>Morgan Local SD, Morgan</t>
  </si>
  <si>
    <t>Mount Gilead Ex Vill SD, Morrow</t>
  </si>
  <si>
    <t>Mount Healthy City SD, Hamilton</t>
  </si>
  <si>
    <t>Mount Vernon City SD, Knox</t>
  </si>
  <si>
    <t>Napoleon City SD, Henry</t>
  </si>
  <si>
    <t>National Trail Local SD, Preble</t>
  </si>
  <si>
    <t>Nelsonville-York City SD, Athens</t>
  </si>
  <si>
    <t>New Albany-Plain Local SD, Franklin</t>
  </si>
  <si>
    <t>New Boston Local SD, Scioto</t>
  </si>
  <si>
    <t>New Bremen Local SD, Auglaize</t>
  </si>
  <si>
    <t>New Knoxville Local SD, Auglaize</t>
  </si>
  <si>
    <t>New Lebanon Local SD, Montgomery</t>
  </si>
  <si>
    <t>New Lexington City SD, Perry</t>
  </si>
  <si>
    <t>New London Local SD, Huron</t>
  </si>
  <si>
    <t>New Miami Local SD, Butler</t>
  </si>
  <si>
    <t>New Philadelphia City SD, Tuscarawas</t>
  </si>
  <si>
    <t>New Richmond Ex Vill SD, Clermont</t>
  </si>
  <si>
    <t>New Riegel Local SD, Seneca</t>
  </si>
  <si>
    <t>Newark City SD, Licking</t>
  </si>
  <si>
    <t>Newbury Local SD, Geauga</t>
  </si>
  <si>
    <t>Newcomerstown Ex Vill SD, Tuscarawas</t>
  </si>
  <si>
    <t>Newton Falls Ex Vill SD, Trumbull</t>
  </si>
  <si>
    <t>Newton Local SD, Miami</t>
  </si>
  <si>
    <t>Niles City SD, Trumbull</t>
  </si>
  <si>
    <t>Noble Local SD, Noble</t>
  </si>
  <si>
    <t>Nordonia Hills City SD, Summit</t>
  </si>
  <si>
    <t>North Baltimore Local SD, Wood</t>
  </si>
  <si>
    <t>North Canton City SD, Stark</t>
  </si>
  <si>
    <t>North Central Local SD, Williams</t>
  </si>
  <si>
    <t>North College Hill City SD, Hamilton</t>
  </si>
  <si>
    <t>North Fork Local SD, Licking</t>
  </si>
  <si>
    <t>North Olmsted City SD, Cuyahoga</t>
  </si>
  <si>
    <t>North Ridgeville City SD, Lorain</t>
  </si>
  <si>
    <t>North Royalton City SD, Cuyahoga</t>
  </si>
  <si>
    <t>North Union Local SD, Union</t>
  </si>
  <si>
    <t>Northeastern Local SD, Clark</t>
  </si>
  <si>
    <t>Northeastern Local SD, Defiance</t>
  </si>
  <si>
    <t>Northern Local SD, Perry</t>
  </si>
  <si>
    <t>Northmont City SD, Montgomery</t>
  </si>
  <si>
    <t>Northmor Local SD, Morrow</t>
  </si>
  <si>
    <t>Northridge Local SD, Licking</t>
  </si>
  <si>
    <t>Northridge Local SD, Montgomery</t>
  </si>
  <si>
    <t>Northwest Local SD, Hamilton</t>
  </si>
  <si>
    <t>Northwest Local SD, Scioto</t>
  </si>
  <si>
    <t>Northwest Local SD, Stark</t>
  </si>
  <si>
    <t>Northwestern Local SD, Clark</t>
  </si>
  <si>
    <t>Northwestern Local SD, Wayne</t>
  </si>
  <si>
    <t>Northwood Local SD, Wood</t>
  </si>
  <si>
    <t>Norton City SD, Summit</t>
  </si>
  <si>
    <t>Norwalk City SD, Huron</t>
  </si>
  <si>
    <t>Norwayne Local SD, Wayne</t>
  </si>
  <si>
    <t>Norwood City SD, Hamilton</t>
  </si>
  <si>
    <t>Oak Hill Union Local SD, Jackson</t>
  </si>
  <si>
    <t>Oak Hills Local SD, Hamilton</t>
  </si>
  <si>
    <t>Oakwood City SD, Montgomery</t>
  </si>
  <si>
    <t>Oberlin City SD, Lorain</t>
  </si>
  <si>
    <t>Ohio Valley Local SD, Adams</t>
  </si>
  <si>
    <t>Old Fort Local SD, Seneca</t>
  </si>
  <si>
    <t>Olentangy Local SD, Delaware</t>
  </si>
  <si>
    <t>Olmsted Falls City SD, Cuyahoga</t>
  </si>
  <si>
    <t>Ontario Local SD, Richland</t>
  </si>
  <si>
    <t>Orange City SD, Cuyahoga</t>
  </si>
  <si>
    <t>Oregon City SD, Lucas</t>
  </si>
  <si>
    <t>Orrville City SD, Wayne</t>
  </si>
  <si>
    <t>Osnaburg Local SD, Stark</t>
  </si>
  <si>
    <t>Otsego Local SD, Wood</t>
  </si>
  <si>
    <t>Ottawa Hills Local SD, Lucas</t>
  </si>
  <si>
    <t>Ottawa-Glandorf Local SD, Putnam</t>
  </si>
  <si>
    <t>Ottoville Local SD, Putnam</t>
  </si>
  <si>
    <t>Painsville City Local SD, Lake</t>
  </si>
  <si>
    <t>Paint Valley Local SD, Ross</t>
  </si>
  <si>
    <t>Pandora-Gilboa Local SD, Putnam</t>
  </si>
  <si>
    <t>Parkway Local SD, Mercer</t>
  </si>
  <si>
    <t>Parma City SD, Cuyahoga</t>
  </si>
  <si>
    <t>Patrick Henry Local SD, Henry</t>
  </si>
  <si>
    <t>Paulding Ex Vill SD, Paulding</t>
  </si>
  <si>
    <t>Perkins Local SD, Erie</t>
  </si>
  <si>
    <t>Perry Local SD, Allen</t>
  </si>
  <si>
    <t>Perry Local SD, Lake</t>
  </si>
  <si>
    <t>Perry Local SD, Stark</t>
  </si>
  <si>
    <t>Perrysburg Ex Vill SD, Wood</t>
  </si>
  <si>
    <t>Pettisville Local SD, Fulton</t>
  </si>
  <si>
    <t>Pickerington Local SD, Fairfield</t>
  </si>
  <si>
    <t>Pike-Delta-York Local SD, Fulton</t>
  </si>
  <si>
    <t>Piqua City SD, Miami</t>
  </si>
  <si>
    <t>Plain Local SD, Stark</t>
  </si>
  <si>
    <t>Pleasant Local SD, Marion</t>
  </si>
  <si>
    <t>Plymouth-Shiloh Local SD, Richland</t>
  </si>
  <si>
    <t>Poland Local SD, Mahoning</t>
  </si>
  <si>
    <t>Port Clinton City SD, Ottawa</t>
  </si>
  <si>
    <t>Portsmouth City SD, Scioto</t>
  </si>
  <si>
    <t>Preble-Shawnee Local SD, Preble</t>
  </si>
  <si>
    <t>Princeton City SD, Hamilton</t>
  </si>
  <si>
    <t>Pymatuning Valley Local SD, Ashtabula</t>
  </si>
  <si>
    <t>Ravenna City SD, Portage</t>
  </si>
  <si>
    <t>Reading Community City SD, Hamilton</t>
  </si>
  <si>
    <t>Revere Local SD, Summit</t>
  </si>
  <si>
    <t>Reynoldsburg City SD, Franklin</t>
  </si>
  <si>
    <t>Richmond Heights Local SD, Cuyahoga</t>
  </si>
  <si>
    <t>Ridgedale Local SD, Marion</t>
  </si>
  <si>
    <t>Ridgemont Local SD, Hardin</t>
  </si>
  <si>
    <t>Ridgewood Local SD, Coshocton</t>
  </si>
  <si>
    <t>Ripley-Union-Lewis Local SD, Brown</t>
  </si>
  <si>
    <t>Rittman Ex Vill SD, Wayne</t>
  </si>
  <si>
    <t>River Valley Local SD, Marion</t>
  </si>
  <si>
    <t>River View Local SD, Coshocton</t>
  </si>
  <si>
    <t>Riverdale Local SD, Hancock</t>
  </si>
  <si>
    <t>Riverside Local SD, Lake</t>
  </si>
  <si>
    <t>Riverside Local SD, Logan</t>
  </si>
  <si>
    <t>Rock Hill Local SD, Lawrence</t>
  </si>
  <si>
    <t>Rocky River City SD, Cuyahoga</t>
  </si>
  <si>
    <t>Rolling Hills Local SD, Guernsey</t>
  </si>
  <si>
    <t>Rootstown Local SD, Portage</t>
  </si>
  <si>
    <t>Ross Local SD, Butler</t>
  </si>
  <si>
    <t>Rossford Ex Vill SD, Wood</t>
  </si>
  <si>
    <t>Russia Local SD, Shelby</t>
  </si>
  <si>
    <t>Salem City SD, Columbiana</t>
  </si>
  <si>
    <t>Sandusky City SD, Erie</t>
  </si>
  <si>
    <t>Sandy Valley Local SD, Stark</t>
  </si>
  <si>
    <t>Scioto Valley Local SD, Pike</t>
  </si>
  <si>
    <t>Sebring Local SD, Mahoning</t>
  </si>
  <si>
    <t>Seneca East Local SD, Seneca</t>
  </si>
  <si>
    <t>Shadyside Local SD, Belmont</t>
  </si>
  <si>
    <t>Shaker Heights City SD, Cuyahoga</t>
  </si>
  <si>
    <t>Shawnee Local SD, Allen</t>
  </si>
  <si>
    <t>Sheffield-Sheffield Lake Cit, Lorain</t>
  </si>
  <si>
    <t>Shelby City SD, Richland</t>
  </si>
  <si>
    <t>Sidney City SD, Shelby</t>
  </si>
  <si>
    <t>Solon City SD, Cuyahoga</t>
  </si>
  <si>
    <t>South Central Local SD, Huron</t>
  </si>
  <si>
    <t>South Euclid-Lyndhurst City, Cuyahoga</t>
  </si>
  <si>
    <t>South Point Local SD, Lawrence</t>
  </si>
  <si>
    <t>South Range Local SD, Mahoning</t>
  </si>
  <si>
    <t>South-Western City SD, Franklin</t>
  </si>
  <si>
    <t>Southeast Local SD, Portage</t>
  </si>
  <si>
    <t>Southeast Local SD, Wayne</t>
  </si>
  <si>
    <t>Southeastern Local SD, Clark</t>
  </si>
  <si>
    <t>Southeastern Local SD, Ross</t>
  </si>
  <si>
    <t>Southern Local SD, Columbiana</t>
  </si>
  <si>
    <t>Southern Local SD, Meigs</t>
  </si>
  <si>
    <t>Southern Local SD, Perry</t>
  </si>
  <si>
    <t>Southington Local SD, Trumbull</t>
  </si>
  <si>
    <t>Southwest Licking Local SD, Licking</t>
  </si>
  <si>
    <t>Southwest Local SD, Hamilton</t>
  </si>
  <si>
    <t>Spencerville Local SD, Allen</t>
  </si>
  <si>
    <t>Springboro Community City SD, Warren</t>
  </si>
  <si>
    <t>Springfield City SD, Clark</t>
  </si>
  <si>
    <t>Springfield Local SD, Lucas</t>
  </si>
  <si>
    <t>Springfield Local SD, Mahoning</t>
  </si>
  <si>
    <t>Springfield Local SD, Summit</t>
  </si>
  <si>
    <t>St Bernard-Elmwood Place Cit, Hamilton</t>
  </si>
  <si>
    <t>St Clairsville-Richland City, Belmont</t>
  </si>
  <si>
    <t>St Henry Consolidated Local, Mercer</t>
  </si>
  <si>
    <t>St Marys City SD, Auglaize</t>
  </si>
  <si>
    <t>Steubenville City SD, Jefferson</t>
  </si>
  <si>
    <t>Stow-Munroe Falls City SD, Summit</t>
  </si>
  <si>
    <t>Strasburg-Franklin Local SD, Tuscarawas</t>
  </si>
  <si>
    <t>Streetsboro City SD, Portage</t>
  </si>
  <si>
    <t>Strongsville City SD, Cuyahoga</t>
  </si>
  <si>
    <t>Struthers City SD, Mahoning</t>
  </si>
  <si>
    <t>Stryker Local SD, Williams</t>
  </si>
  <si>
    <t>Sugarcreek Local SD, Greene</t>
  </si>
  <si>
    <t>Swanton Local SD, Fulton</t>
  </si>
  <si>
    <t>Switzerland Of Ohio Local SD, Monroe</t>
  </si>
  <si>
    <t>Sycamore Community City SD, Hamilton</t>
  </si>
  <si>
    <t>Sylvania City SD, Lucas</t>
  </si>
  <si>
    <t>Symmes Valley Local SD, Lawrence</t>
  </si>
  <si>
    <t>Talawanda City SD, Butler</t>
  </si>
  <si>
    <t>Tallmadge City SD, Summit</t>
  </si>
  <si>
    <t>Teays Valley Local SD, Pickaway</t>
  </si>
  <si>
    <t>Tecumseh Local SD, Clark</t>
  </si>
  <si>
    <t>Three Rivers Local SD, Hamilton</t>
  </si>
  <si>
    <t>Tiffin City SD, Seneca</t>
  </si>
  <si>
    <t>Tipp City Ex Vill SD, Miami</t>
  </si>
  <si>
    <t>Toledo City SD, Lucas</t>
  </si>
  <si>
    <t>Toronto City SD, Jefferson</t>
  </si>
  <si>
    <t>Tri-County North Local SD, Preble</t>
  </si>
  <si>
    <t>Tri-Valley Local SD, Muskingum</t>
  </si>
  <si>
    <t>Tri-Village Local SD, Darke</t>
  </si>
  <si>
    <t>Triad Local SD, Champaign</t>
  </si>
  <si>
    <t>Trimble Local SD, Athens</t>
  </si>
  <si>
    <t>Triway Local SD, Wayne</t>
  </si>
  <si>
    <t>Trotwood-Madison City SD, Montgomery</t>
  </si>
  <si>
    <t>Troy City SD, Miami</t>
  </si>
  <si>
    <t>Tuscarawas Valley Local SD, Tuscarawas</t>
  </si>
  <si>
    <t>Tuslaw Local SD, Stark</t>
  </si>
  <si>
    <t>Twin Valley Community Local, Preble</t>
  </si>
  <si>
    <t>Twinsburg City SD, Summit</t>
  </si>
  <si>
    <t>Union Local SD, Belmont</t>
  </si>
  <si>
    <t>Union Scioto Local SD, Ross</t>
  </si>
  <si>
    <t>United Local SD, Columbiana</t>
  </si>
  <si>
    <t>Upper Arlington City SD, Franklin</t>
  </si>
  <si>
    <t>Upper Sandusky Ex Vill SD, Wyandot</t>
  </si>
  <si>
    <t>Upper Scioto Valley Local SD, Hardin</t>
  </si>
  <si>
    <t>Urbana City SD, Champaign</t>
  </si>
  <si>
    <t>Valley Local SD, Scioto</t>
  </si>
  <si>
    <t>Valley View Local SD, Montgomery</t>
  </si>
  <si>
    <t>Van Buren Local SD, Hancock</t>
  </si>
  <si>
    <t>Van Wert City SD, Van Wert</t>
  </si>
  <si>
    <t>Vandalia-Butler City SD, Montgomery</t>
  </si>
  <si>
    <t>Vanlue Local SD, Hancock</t>
  </si>
  <si>
    <t>Vermilion Local SD, Erie</t>
  </si>
  <si>
    <t>Versailles Ex Vill SD, Darke</t>
  </si>
  <si>
    <t>Vinton County Local SD, Vinton</t>
  </si>
  <si>
    <t>Wadsworth City SD, Medina</t>
  </si>
  <si>
    <t>Walnut Township Local SD, Fairfield</t>
  </si>
  <si>
    <t>Wapakoneta City SD, Auglaize</t>
  </si>
  <si>
    <t>Warren City SD, Trumbull</t>
  </si>
  <si>
    <t>Warren Local SD, Washington</t>
  </si>
  <si>
    <t>Warrensville Heights City SD, Cuyahoga</t>
  </si>
  <si>
    <t>Washington Court House City, Fayette</t>
  </si>
  <si>
    <t>Washington Local SD, Lucas</t>
  </si>
  <si>
    <t>Washington-Nile Local SD, Scioto</t>
  </si>
  <si>
    <t>Waterloo Local SD, Portage</t>
  </si>
  <si>
    <t>Wauseon Ex Vill SD, Fulton</t>
  </si>
  <si>
    <t>Waverly City SD, Pike</t>
  </si>
  <si>
    <t>Wayne Local SD, Warren</t>
  </si>
  <si>
    <t>Wayne Trace Local SD, Paulding</t>
  </si>
  <si>
    <t>Waynesfield-Goshen Local SD, Auglaize</t>
  </si>
  <si>
    <t>Weathersfield Local SD, Trumbull</t>
  </si>
  <si>
    <t>Wellington Ex Vill SD, Lorain</t>
  </si>
  <si>
    <t>Wellston City SD, Jackson</t>
  </si>
  <si>
    <t>Wellsville Local SD, Columbiana</t>
  </si>
  <si>
    <t>West Branch Local SD, Mahoning</t>
  </si>
  <si>
    <t>West Carrollton City SD, Montgomery</t>
  </si>
  <si>
    <t>West Clermont Local SD, Clermont</t>
  </si>
  <si>
    <t>West Geauga Local SD, Geauga</t>
  </si>
  <si>
    <t>West Holmes Local SD, Holmes</t>
  </si>
  <si>
    <t>West Liberty-Salem Local SD, Champaign</t>
  </si>
  <si>
    <t>West Muskingum Local SD, Muskingum</t>
  </si>
  <si>
    <t>Western Brown Local SD, Brown</t>
  </si>
  <si>
    <t>Western Local SD, Pike</t>
  </si>
  <si>
    <t>Western Reserve Local SD, Huron</t>
  </si>
  <si>
    <t>Western Reserve Local SD, Mahoning</t>
  </si>
  <si>
    <t>Westerville City SD, Franklin</t>
  </si>
  <si>
    <t>Westfall Local SD, Pickaway</t>
  </si>
  <si>
    <t>Westlake City SD, Cuyahoga</t>
  </si>
  <si>
    <t>Wheelersburg Local SD, Scioto</t>
  </si>
  <si>
    <t>Whitehall City SD, Franklin</t>
  </si>
  <si>
    <t>Wickliffe City SD, Lake</t>
  </si>
  <si>
    <t>Willard City SD, Huron</t>
  </si>
  <si>
    <t>Williamsburg Local SD, Clermont</t>
  </si>
  <si>
    <t>Willoughby-Eastlake City SD, Lake</t>
  </si>
  <si>
    <t>Wilmington City SD, Clinton</t>
  </si>
  <si>
    <t>Windham Ex Vill SD, Portage</t>
  </si>
  <si>
    <t>Winton Woods City SD, Hamilton</t>
  </si>
  <si>
    <t>Wolf Creek Local SD, Washington</t>
  </si>
  <si>
    <t>Woodmore Local SD, Sandusky</t>
  </si>
  <si>
    <t>Woodridge Local SD, Summit</t>
  </si>
  <si>
    <t>Wooster City SD, Wayne</t>
  </si>
  <si>
    <t>Worthington City SD, Franklin</t>
  </si>
  <si>
    <t>Wynford Local SD, Crawford</t>
  </si>
  <si>
    <t>Wyoming City SD, Hamilton</t>
  </si>
  <si>
    <t>Xenia Community City SD, Greene</t>
  </si>
  <si>
    <t>Yellow Springs Ex Vill SD, Greene</t>
  </si>
  <si>
    <t>Youngstown City SD, Mahoning</t>
  </si>
  <si>
    <t>Zane Trace Local SD, Ross</t>
  </si>
  <si>
    <t>Zanesville City SD, Muskingum</t>
  </si>
  <si>
    <t xml:space="preserve">Ohio Department Of Education     </t>
  </si>
  <si>
    <t xml:space="preserve">District Profile Report For City, Exempted Village And Local School Districts for </t>
  </si>
  <si>
    <t>Comparison District 1</t>
  </si>
  <si>
    <t>Comparison District 2</t>
  </si>
  <si>
    <t>Comparison District 3</t>
  </si>
  <si>
    <t>Similar District Average</t>
  </si>
  <si>
    <t>Statewide average of Local, E.V., &amp; City Districts</t>
  </si>
  <si>
    <t>A - Demographic Data:</t>
  </si>
  <si>
    <t/>
  </si>
  <si>
    <t>B - Personnel Data:</t>
  </si>
  <si>
    <t xml:space="preserve"> </t>
  </si>
  <si>
    <t xml:space="preserve">C - Property Valuation And Tax Data: </t>
  </si>
  <si>
    <t>D - Local Effort Data:</t>
  </si>
  <si>
    <t>E - Expenditure Per Pupil Data:</t>
  </si>
  <si>
    <t>F - Revenue By Source Data:</t>
  </si>
  <si>
    <t>G - District Financial Status From Five Year Forecast Data:</t>
  </si>
  <si>
    <t>NAME</t>
  </si>
  <si>
    <t>Office of Budget and School Funding</t>
  </si>
  <si>
    <t>.</t>
  </si>
  <si>
    <t>District OSFC 3-Year Valuation Per Pupil FY20</t>
  </si>
  <si>
    <t>District Pupil Density FY20</t>
  </si>
  <si>
    <t>District Total Average Daily Membership FY20</t>
  </si>
  <si>
    <t xml:space="preserve">District Square Mileage FY20 </t>
  </si>
  <si>
    <t xml:space="preserve">District Total Year-End Enrollment FY20 </t>
  </si>
  <si>
    <t xml:space="preserve">District Asian Students As % Of Total FY20 </t>
  </si>
  <si>
    <t xml:space="preserve">District Pacific Islander Students As % Of Total FY20 </t>
  </si>
  <si>
    <t xml:space="preserve">District Black Students As % Of Total FY20 </t>
  </si>
  <si>
    <t xml:space="preserve">District American Indian/ Alaskan Native Students As % Of Total FY20 </t>
  </si>
  <si>
    <t xml:space="preserve">District Hispanic Students As % Of Total FY20 </t>
  </si>
  <si>
    <t xml:space="preserve">District White Students As % Of Total FY20 </t>
  </si>
  <si>
    <t xml:space="preserve">District Multiracial Students As % Of Total FY20 </t>
  </si>
  <si>
    <t>District Percent Of Disadvantaged Students FY20</t>
  </si>
  <si>
    <t>District Percent Of Students With Limited English Proficiency FY20</t>
  </si>
  <si>
    <t>District Percent Of Students With Disability FY20</t>
  </si>
  <si>
    <t>District Classroom Teacher Average Salary FY20</t>
  </si>
  <si>
    <t>District Percent Of Teachers With 0-4 Years Experience FY20</t>
  </si>
  <si>
    <t>District Percent Of Teachers With 4-10 Years Experience FY20</t>
  </si>
  <si>
    <t>District Percent Of Teachers With 10+ Years Experience FY20</t>
  </si>
  <si>
    <t>District FTE Number Of Administrators FY20</t>
  </si>
  <si>
    <t>District Administrator Average Salary FY20</t>
  </si>
  <si>
    <t>District Pupil Administrator Ratio FY20</t>
  </si>
  <si>
    <t>District Assessed Valuation Per Pupil TY19</t>
  </si>
  <si>
    <t>District Res/Agr Real Valuation As % Of Total TY19</t>
  </si>
  <si>
    <t>District All Other Real Valuation As % Of Total TY19</t>
  </si>
  <si>
    <t>District Public Utility Tangible Valuation As % Of Total TY19</t>
  </si>
  <si>
    <t>District Business Valuation As % Of Total TY19</t>
  </si>
  <si>
    <t>District Per Pupil Revenue Raised By 1 Mill Of Property Tax TY19</t>
  </si>
  <si>
    <t>District Total Property Tax Per Pupil TY19</t>
  </si>
  <si>
    <t>District Rollback Homestead Per Pupil FY20</t>
  </si>
  <si>
    <t>District Ranking Of OSFC Valuation Per Pupil FY21</t>
  </si>
  <si>
    <t>District Median Income TY18</t>
  </si>
  <si>
    <t>District Average Income TY18</t>
  </si>
  <si>
    <t>District Current Operating Millage Incl JVS TY19</t>
  </si>
  <si>
    <t>District Class 1 Effective Millage Incl JVS TY19</t>
  </si>
  <si>
    <t>District Class 2 Effective Millage Incl JVS TY19</t>
  </si>
  <si>
    <t>District Inside Millage TY19</t>
  </si>
  <si>
    <t>District Income Tax Per Pupil FY20</t>
  </si>
  <si>
    <t>District Local Tax Effort Index FY20</t>
  </si>
  <si>
    <t>District Administrative Expenditure Per Pupil FY20</t>
  </si>
  <si>
    <t>District Building Operation Expenditure Per Pupil FY20</t>
  </si>
  <si>
    <t>District Instructional Expenditure Per Pupil FY20</t>
  </si>
  <si>
    <t>District Pupil Support Expenditure Per Pupil FY20</t>
  </si>
  <si>
    <t>District Staff Support Expenditure Per Pupil FY20</t>
  </si>
  <si>
    <t>District Total Expenditure Per Pupil FY20</t>
  </si>
  <si>
    <t>District State Revenue Per Pupil FY20</t>
  </si>
  <si>
    <t>District State Revenue As % Of Total FY20</t>
  </si>
  <si>
    <t>District Local Revenue Per Pupil FY20</t>
  </si>
  <si>
    <t>District Local Revenue As % Of Total FY20</t>
  </si>
  <si>
    <t>District Other Non-Tax Revenue Per Pupil FY20</t>
  </si>
  <si>
    <t>District Othe Non-Tax Revenue as % of Total FY20</t>
  </si>
  <si>
    <t>District Federal Revenue Per Pupil FY20</t>
  </si>
  <si>
    <t>District Federal Revenue As % Of Total FY20</t>
  </si>
  <si>
    <t>District Total Revenue Per Pupil FY20</t>
  </si>
  <si>
    <t>District Formula Funding Per Pupil FY20</t>
  </si>
  <si>
    <t>District Formula Funding As % Of Income Tax Liability FY20</t>
  </si>
  <si>
    <t>District Salaries As % Of Operating Expenditures FY20</t>
  </si>
  <si>
    <t>District Fringe Benefits As % Of Operating Expenditures FY20</t>
  </si>
  <si>
    <t>District Purchased Services As % Of Operating Expenditures FY20</t>
  </si>
  <si>
    <t>District Supplies &amp; Materials As % Of Operating Expenditures FY20</t>
  </si>
  <si>
    <t>District Other Expenses As % Of Operating Expenditures FY20</t>
  </si>
  <si>
    <t>School District Area Square Mileage (FY20)</t>
  </si>
  <si>
    <t>District Pupil Density (FY20)</t>
  </si>
  <si>
    <t>Total Average Daily Membership (FY20)</t>
  </si>
  <si>
    <t>Total Year-End Enrollment (FY20)</t>
  </si>
  <si>
    <t>Asian Students As % Of Total (FY20)</t>
  </si>
  <si>
    <t>Pacific Islander Students as % Of Total (FY20)</t>
  </si>
  <si>
    <t>Black Students As % Of Total (FY20)</t>
  </si>
  <si>
    <t>American Indian/Alaskan Native Students As % Of Total (FY20)</t>
  </si>
  <si>
    <t>Hispanic Students As % Of Total (FY20)</t>
  </si>
  <si>
    <t>White Students As % Of Total (FY20)</t>
  </si>
  <si>
    <t>Multiracial Students As % Of Total (FY20)</t>
  </si>
  <si>
    <t>% Of Disadvantaged Students (FY20)</t>
  </si>
  <si>
    <t>% Of Students With Limited English Proficiency (FY20)</t>
  </si>
  <si>
    <t>% Of Students With Disability (FY20)</t>
  </si>
  <si>
    <t>Classroom Teachers' Average Salary (FY20)</t>
  </si>
  <si>
    <t>% Teachers With 0-4 Years Experience (FY20)</t>
  </si>
  <si>
    <t>% Teachers With 4-10 Years Experience (FY20)</t>
  </si>
  <si>
    <t>% Teachers With 10+ Years Experience (FY20)</t>
  </si>
  <si>
    <t>FTE Number Of Administrators (FY20)</t>
  </si>
  <si>
    <t>Administrators' Average Salary (FY20)</t>
  </si>
  <si>
    <t>Pupil Administrator Ratio (FY20)</t>
  </si>
  <si>
    <t>Assessed Property Valuation Per Pupil (TY19 [FY21])</t>
  </si>
  <si>
    <t>Res &amp; Agr Real Property Valuation As % Of Total (TY19 [FY21])</t>
  </si>
  <si>
    <t>All Other Real Property Valuation As % Of Total (TY19 [FY21])</t>
  </si>
  <si>
    <t>Public Utility Tangible Value As % Of Total (TY19 [FY21])</t>
  </si>
  <si>
    <t>Business Valuation As % Of Total (TY19 [FY21])</t>
  </si>
  <si>
    <t>Per Pupil Revenue Raised By One Mill Property Tax (TY19 [FY21])</t>
  </si>
  <si>
    <t>Total Property Tax Per Pupil (TY19 [FY21])</t>
  </si>
  <si>
    <t>Rollback &amp; Homestead Per Pupil (FY20)</t>
  </si>
  <si>
    <t>OSFC 3-Year Adjusted Valuation Per Pupil (FY21)</t>
  </si>
  <si>
    <t>District Ranking Of OSFC Valuation Per Pupil (FY21)</t>
  </si>
  <si>
    <t>Median Income (TY18)</t>
  </si>
  <si>
    <t>Average Income (TY18)</t>
  </si>
  <si>
    <t>Current Operating Millage Including JVS Mills (TY19 [FY21])</t>
  </si>
  <si>
    <t>Effective Class 1 Millage Including JVS Mills (TY19 [FY21])</t>
  </si>
  <si>
    <t>Effective Class 2 Millage Including JVS Mills (TY19 [FY21])</t>
  </si>
  <si>
    <t>School Inside Millage (TY19 [FY21])</t>
  </si>
  <si>
    <t>School District Income Tax Per Pupil (FY20)</t>
  </si>
  <si>
    <t>Local Tax Effort Index (FY20)</t>
  </si>
  <si>
    <t>Administration Expenditure Per Pupil (FY20)</t>
  </si>
  <si>
    <t>Building Operation Expenditure Per Pupil (FY20)</t>
  </si>
  <si>
    <t>Instructional Expenditure Per Pupil (FY20)</t>
  </si>
  <si>
    <t>Pupil Support Expenditure Per Pupil (FY20)</t>
  </si>
  <si>
    <t>Staff Support Expenditure Per Pupil (FY20)</t>
  </si>
  <si>
    <t>Total Expenditure Per Pupil (FY20)</t>
  </si>
  <si>
    <t>State Revenue Per Pupil (FY20)</t>
  </si>
  <si>
    <t>State Revenue As % Of Total (FY20)</t>
  </si>
  <si>
    <t>Local Revenue Per Pupil (FY20)</t>
  </si>
  <si>
    <t>Local Revenue As % Of Total (FY20)</t>
  </si>
  <si>
    <t>Other Non-Tax Revenue Per Pupil (FY20)</t>
  </si>
  <si>
    <t>Other Non-Tax Revenue As % of Total (FY20)</t>
  </si>
  <si>
    <t>Federal Revenue Per Pupil (FY20)</t>
  </si>
  <si>
    <t>Federal Revenue As % Of Total (FY20)</t>
  </si>
  <si>
    <t>Total Revenue Per Pupil (FY20)</t>
  </si>
  <si>
    <t>Total Formula Funding Per Pupil (FY20)</t>
  </si>
  <si>
    <t>Total Formula Funding As % Of Income Tax Liability (FY20)</t>
  </si>
  <si>
    <t>Salaries As % Of Operating Expenditures (FY20)</t>
  </si>
  <si>
    <t>Fringe Benefits As % Of Operating Expenditures (FY20)</t>
  </si>
  <si>
    <t>Purchased Services As % Of Operating Expenditures (FY20)</t>
  </si>
  <si>
    <t>Supplies &amp; Materials As % Of Operating Expenditures (FY20)</t>
  </si>
  <si>
    <t>Other Expenses As % Of Operating Expenditures (FY20)</t>
  </si>
  <si>
    <t xml:space="preserve">SimilarDistrict Square Mileage FY20 </t>
  </si>
  <si>
    <t>Similar District Pupil Density FY20</t>
  </si>
  <si>
    <t>Similar District Total Average Daily Membership FY20</t>
  </si>
  <si>
    <t xml:space="preserve">Similar District Total Year-End Enrollment FY20 </t>
  </si>
  <si>
    <t xml:space="preserve">Similar District Asian Students As % Of Total FY20 </t>
  </si>
  <si>
    <t xml:space="preserve">Similar District Pacific Islander Students As % Of Total FY20 </t>
  </si>
  <si>
    <t xml:space="preserve">SimilarDistrict Black Students As % Of Total FY20 </t>
  </si>
  <si>
    <t xml:space="preserve">Similar District American Indian/ Alaskan Native Students As % Of Total FY20 </t>
  </si>
  <si>
    <t xml:space="preserve">Similar District Hispanic Students As % Of Total FY20 </t>
  </si>
  <si>
    <t xml:space="preserve">Similar District White Students As % Of Total FY20 </t>
  </si>
  <si>
    <t xml:space="preserve">Similar District Multiracial Students As % Of Total FY20 </t>
  </si>
  <si>
    <t>Similar District Percent Of Disadvantaged Students FY20</t>
  </si>
  <si>
    <t>Similar District Percent Of Students With Limited English Proficiency FY20</t>
  </si>
  <si>
    <t>Similar District Percent Of Students With Disability FY20</t>
  </si>
  <si>
    <t>Similar District Classroom Teacher Average Salary FY20</t>
  </si>
  <si>
    <t>Similar District Percent Of Teachers With 0-4 Years Experience FY20</t>
  </si>
  <si>
    <t>Similar District Percent Of Teachers With 4-10 Years Experience FY20</t>
  </si>
  <si>
    <t>Similar District Percent Of Teachers With 10+ Years Experience FY20</t>
  </si>
  <si>
    <t>Similar District FTE Number Of Administrators FY20</t>
  </si>
  <si>
    <t>Similar District Administrator Average Salary FY20</t>
  </si>
  <si>
    <t>Similar District Pupil Administrator Ratio FY20</t>
  </si>
  <si>
    <t>Similar District Assessed Valuation Per Pupil TY19</t>
  </si>
  <si>
    <t>Similar District Res/Agr Real Valuation As % Of Total TY19</t>
  </si>
  <si>
    <t>Similar District All Other Real Valuation As % Of Total TY19</t>
  </si>
  <si>
    <t>Similar District Public Utility Tangible Valuation As % Of Total TY19</t>
  </si>
  <si>
    <t>Similar District Business Valuation As % Of Total TY19</t>
  </si>
  <si>
    <t>Similar District Per Pupil Revenue Raised By 1 Mill Of Property Tax TY19</t>
  </si>
  <si>
    <t>Similar District Total Property Tax Per Pupil TY19</t>
  </si>
  <si>
    <t>Similar District Rollback Homestead Per Pupil FY20</t>
  </si>
  <si>
    <t>Similar District OSFC 3-Year Valuation Per Pupil FY20</t>
  </si>
  <si>
    <t>Similar District Ranking Of OSFC Valuation Per Pupil FY21</t>
  </si>
  <si>
    <t>Similar District Median Income TY18</t>
  </si>
  <si>
    <t>Similar District Average Income TY18</t>
  </si>
  <si>
    <t>Similar District Class 1 Effective Millage Incl JVS TY19</t>
  </si>
  <si>
    <t>Similar District Class 2 Effective Millage Incl JVS TY19</t>
  </si>
  <si>
    <t>Similar District Inside Millage TY19</t>
  </si>
  <si>
    <t>Simlar District Income Tax Per Pupil FY20</t>
  </si>
  <si>
    <t>Similar District Local Tax Effort Index FY20</t>
  </si>
  <si>
    <t>Similar District Administrative Expenditure Per Pupil FY20</t>
  </si>
  <si>
    <t>Similar District Building Operation Expenditure Per Pupil FY20</t>
  </si>
  <si>
    <t>Similar District Instructional Expenditure Per Pupil FY20</t>
  </si>
  <si>
    <t>Similar District Pupil Support Expenditure Per Pupil FY20</t>
  </si>
  <si>
    <t>Similar District Staff Support Expenditure Per Pupil FY20</t>
  </si>
  <si>
    <t>Similar District Total Expenditure Per Pupil FY20</t>
  </si>
  <si>
    <t>Similar District State Revenue Per Pupil FY20</t>
  </si>
  <si>
    <t>Similar District State Revenue As % Of Total FY20</t>
  </si>
  <si>
    <t>Similar District Local Revenue Per Pupil FY20</t>
  </si>
  <si>
    <t>Similar District Other Non-Tax Revenue Per Pupil FY20</t>
  </si>
  <si>
    <t>Similar District Othe Non-Tax Revenue as % of Total FY20</t>
  </si>
  <si>
    <t>Similar District Federal Revenue As % Of Total FY20</t>
  </si>
  <si>
    <t>Similar District Federal Revenue Per Pupil FY20</t>
  </si>
  <si>
    <t>Similar District Local Revenue As % Of Total FY20</t>
  </si>
  <si>
    <t>Similar District Current Operating Millage Incl JVS TY19</t>
  </si>
  <si>
    <t>Similar District Total Revenue Per Pupil FY20</t>
  </si>
  <si>
    <t>Similar District Formula Funding Per Pupil FY20</t>
  </si>
  <si>
    <t>Similar District Formula Funding As % Of Income Tax Liability FY20</t>
  </si>
  <si>
    <t>Similar District Salaries As % Of Operating Expenditures FY20</t>
  </si>
  <si>
    <t>Similar District Fringe Benefits As % Of Operating Expenditures FY20</t>
  </si>
  <si>
    <t>Similar District Purchased Services As % Of Operating Expenditures FY20</t>
  </si>
  <si>
    <t>Similar District Supplies &amp; Materials As % Of Operating Expenditures FY20</t>
  </si>
  <si>
    <t>Similar District Other Expenses As % Of Operating Expenditures FY20</t>
  </si>
  <si>
    <t>SCHOOL DISTRICT AREA SQUARE MILEAGE (20)</t>
  </si>
  <si>
    <t>DISTRICT PUPIL DENSITY (20)</t>
  </si>
  <si>
    <t>TOTAL AVERAGE DAILY MEMBERSHIP (FY20)</t>
  </si>
  <si>
    <t>TOTAL YEAR-END ENROLLMENT (FY20)</t>
  </si>
  <si>
    <t>ASIAN STUDENTS AS % OF TOTAL (FY20)</t>
  </si>
  <si>
    <t>PACIFIC ISLANDER STUDENTS AS % OF TOTAL (FY20)</t>
  </si>
  <si>
    <t>BLACK STUDENTS AS % OF TOTAL (FY20)</t>
  </si>
  <si>
    <t>AMERICAN INDIAN/ALASKAN NATIVE STUDENTS AS % OF TOTAL (FY20)</t>
  </si>
  <si>
    <t>HISPANIC STUDENTS AS % OF TOTAL (FY20)</t>
  </si>
  <si>
    <t>WHITE STUDENTS AS % OF TOTAL (FY20)</t>
  </si>
  <si>
    <t>MULTIRACIAL STUDENTS AS % OF TOTAL (FY20)</t>
  </si>
  <si>
    <t>% OF DISADVANTAGED STUDENTS (FY20)</t>
  </si>
  <si>
    <t>% OF STUDENTS WITH LIMITED ENGLISH PROFICIENCY (FY20)</t>
  </si>
  <si>
    <t>% OF STUDENTS WITH DISABILITY (FY20)</t>
  </si>
  <si>
    <t>CLASSROOM TEACHERS' AVERAGE SALARY (FY20)</t>
  </si>
  <si>
    <t>% TEACHERS WITH 0-4 YEARS EXPERIENCE (FY20)</t>
  </si>
  <si>
    <t>% TEACHERS WITH 4-10 YEARS EXPERIENCE (FY20)</t>
  </si>
  <si>
    <t>% TEACHERS WITH 10+ YEARS EXPERIENCE (FY20)</t>
  </si>
  <si>
    <t>FTE NUMBER OF ADMINISTRATORS (FY20)</t>
  </si>
  <si>
    <t>ADMINISTRATORS' AVERAGE SALARY (FY20)</t>
  </si>
  <si>
    <t>PUPIL ADMINISTRATOR RATIO (FY20)</t>
  </si>
  <si>
    <t>ASSESSED PROPERTY VALUATION PER PUPIL (TY19 [FY21])</t>
  </si>
  <si>
    <t>RES &amp; AGR REAL PROPERTY VALUATION AS % OF TOTAL (TY19 [FY21])</t>
  </si>
  <si>
    <t>ALL OTHER REAL PROPERTY VALUATION AS % OF TOTAL (TY19 [FY21])</t>
  </si>
  <si>
    <t>PUBLIC UTILITY TANGIBLE VALUE AS % OF TOTAL (TY19 [FY21])</t>
  </si>
  <si>
    <t>BUSINESS VALUATION AS % OF TOTAL (TY19 [FY21])</t>
  </si>
  <si>
    <t>PER PUPIL REVENUE RAISED BY ONE MILL PROPERTY TAX (TY19 [FY21])</t>
  </si>
  <si>
    <t>TOTAL PROPERTY TAX PER PUPIL (TY19 [FY21])</t>
  </si>
  <si>
    <t>ROLLBACK &amp; HOMESTEAD PER PUPIL (FY20)</t>
  </si>
  <si>
    <t>OSFC 3-YEAR ADJUSTED VALUATION PER PUPIL (FY21)</t>
  </si>
  <si>
    <t>DISTRICT RANKING OF OSFC VALUATION PER PUPIL (FY21)</t>
  </si>
  <si>
    <t>MEDIAN INCOME (TY18)</t>
  </si>
  <si>
    <t>AVERAGE INCOME (TY18)</t>
  </si>
  <si>
    <t>CURRENT OPERATING MILLAGE INCLUDING JVS MILLS (TY19 [FY21])</t>
  </si>
  <si>
    <t>EFFECTIVE CLASS 1 MILLAGE INCLUDING JVS MILLS (TY19 [FY21])</t>
  </si>
  <si>
    <t>EFFECTIVE CLASS 2 MILLAGE INCLUDING JVS MILLS (TY19 [FY21])</t>
  </si>
  <si>
    <t>SCHOOL INSIDE MILLAGE (TY19 [FY21])</t>
  </si>
  <si>
    <t>SCHOOL DISTRICT INCOME TAX PER PUPIL (FY20)</t>
  </si>
  <si>
    <t>LOCAL TAX EFFORT INDEX (FY20)</t>
  </si>
  <si>
    <t>ADMINISTRATION EXPENDITURE PER PUPIL (FY20)</t>
  </si>
  <si>
    <t>BUILDING OPERATION EXPENDITURE PER PUPIL (FY20)</t>
  </si>
  <si>
    <t>INSTRUCTIONAL EXPENDITURE PER PUPIL (FY20)</t>
  </si>
  <si>
    <t>PUPIL SUPPORT EXPENDITURE PER PUPIL (FY20)</t>
  </si>
  <si>
    <t>STAFF SUPPORT EXPENDITURE PER PUPIL (FY20)</t>
  </si>
  <si>
    <t>TOTAL EXPENDITURE PER PUPIL (FY20)</t>
  </si>
  <si>
    <t>STATE REVENUE PER PUPIL (FY20)</t>
  </si>
  <si>
    <t>STATE REVENUE AS % OF TOTAL (FY20)</t>
  </si>
  <si>
    <t>LOCAL REVENUE PER PUPIL (FY20)</t>
  </si>
  <si>
    <t>LOCAL REVENUE AS % OF TOTAL (FY20)</t>
  </si>
  <si>
    <t>OTHER NON-TAX REVENUE PER PUPIL (FY20)</t>
  </si>
  <si>
    <t>OTHER NON-TAX REVENUE AS % OF TOTAL (FY20)</t>
  </si>
  <si>
    <t>FEDERAL REVENUE PER PUPIL (FY20)</t>
  </si>
  <si>
    <t>FEDERAL REVENUE AS % OF TOTAL (FY20)</t>
  </si>
  <si>
    <t>TOTAL REVENUE PER PUPIL (FY20)</t>
  </si>
  <si>
    <t>TOTAL FORMULA FUNDING PER PUPIL (FY20)</t>
  </si>
  <si>
    <t>TOTAL FORMULA FUNDING AS % OF INCOME TAX LIABILITY (FY20)</t>
  </si>
  <si>
    <t>SALARIES AS % OF OPERATING EXPENDITURES (FY20)</t>
  </si>
  <si>
    <t>FRINGE BENEFITS AS % OF OPERATING EXPENDITURES (FY20)</t>
  </si>
  <si>
    <t>PURCHASED SERVICES AS % OF OPERATING EXPENDITURES (FY20)</t>
  </si>
  <si>
    <t>SUPPLIES &amp; MATERIALS AS % OF OPERATING EXPENDITURES (FY20)</t>
  </si>
  <si>
    <t>OTHER EXPENSES AS % OF OPERATING EXPENDITURES (FY20)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</si>
</sst>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&quot;$&quot;#,##0"/>
    <numFmt numFmtId="166" formatCode="0.0000"/>
    <numFmt numFmtId="167" formatCode="#,##0.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3">
    <xf numFmtId="0" fontId="0" fillId="0" borderId="0" xfId="0"/>
    <xf numFmtId="4" fontId="0" fillId="0" borderId="0" xfId="0" applyNumberFormat="1"/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3" fontId="18" fillId="0" borderId="0" xfId="0" applyNumberFormat="1" applyFont="1" applyAlignment="1">
      <alignment horizontal="center" wrapText="1"/>
    </xf>
    <xf numFmtId="4" fontId="18" fillId="0" borderId="0" xfId="0" applyNumberFormat="1" applyFont="1" applyAlignment="1">
      <alignment horizontal="center" wrapText="1"/>
    </xf>
    <xf numFmtId="10" fontId="18" fillId="0" borderId="0" xfId="0" applyNumberFormat="1" applyFont="1" applyAlignment="1">
      <alignment horizontal="center" wrapText="1"/>
    </xf>
    <xf numFmtId="164" fontId="18" fillId="0" borderId="0" xfId="0" applyNumberFormat="1" applyFont="1" applyAlignment="1">
      <alignment horizontal="center" wrapText="1"/>
    </xf>
    <xf numFmtId="2" fontId="18" fillId="0" borderId="0" xfId="0" applyNumberFormat="1" applyFont="1" applyAlignment="1">
      <alignment horizontal="center" wrapText="1"/>
    </xf>
    <xf numFmtId="1" fontId="18" fillId="0" borderId="0" xfId="0" applyNumberFormat="1" applyFont="1" applyAlignment="1">
      <alignment horizontal="center" wrapText="1"/>
    </xf>
    <xf numFmtId="165" fontId="18" fillId="0" borderId="0" xfId="0" applyNumberFormat="1" applyFont="1" applyAlignment="1">
      <alignment horizontal="center" wrapText="1"/>
    </xf>
    <xf numFmtId="166" fontId="18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20" fillId="33" borderId="0" xfId="0" applyFont="1" applyFill="1" applyAlignment="1" applyProtection="1">
      <alignment horizont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33" borderId="0" xfId="0" applyFont="1" applyFill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18" fillId="33" borderId="11" xfId="0" applyFont="1" applyFill="1" applyBorder="1" applyProtection="1">
      <protection hidden="1"/>
    </xf>
    <xf numFmtId="0" fontId="18" fillId="33" borderId="11" xfId="0" applyFont="1" applyFill="1" applyBorder="1" applyAlignment="1" applyProtection="1">
      <alignment vertical="center"/>
      <protection hidden="1"/>
    </xf>
    <xf numFmtId="0" fontId="22" fillId="33" borderId="11" xfId="0" applyFont="1" applyFill="1" applyBorder="1" applyProtection="1">
      <protection hidden="1"/>
    </xf>
    <xf numFmtId="0" fontId="22" fillId="33" borderId="12" xfId="0" applyFont="1" applyFill="1" applyBorder="1" applyProtection="1">
      <protection hidden="1"/>
    </xf>
    <xf numFmtId="0" fontId="18" fillId="33" borderId="12" xfId="0" applyFont="1" applyFill="1" applyBorder="1" applyAlignment="1" applyProtection="1">
      <alignment horizontal="center" vertical="center"/>
      <protection hidden="1"/>
    </xf>
    <xf numFmtId="0" fontId="18" fillId="33" borderId="12" xfId="0" applyFont="1" applyFill="1" applyBorder="1" applyProtection="1">
      <protection hidden="1"/>
    </xf>
    <xf numFmtId="0" fontId="22" fillId="33" borderId="0" xfId="0" applyFont="1" applyFill="1" applyProtection="1">
      <protection hidden="1"/>
    </xf>
    <xf numFmtId="0" fontId="18" fillId="33" borderId="0" xfId="0" applyFont="1" applyFill="1" applyAlignment="1" applyProtection="1">
      <alignment horizontal="center" vertical="center"/>
      <protection hidden="1"/>
    </xf>
    <xf numFmtId="0" fontId="18" fillId="33" borderId="0" xfId="0" applyFont="1" applyFill="1" applyProtection="1">
      <protection hidden="1"/>
    </xf>
    <xf numFmtId="0" fontId="22" fillId="33" borderId="0" xfId="0" applyFont="1" applyFill="1" applyBorder="1" applyProtection="1">
      <protection hidden="1"/>
    </xf>
    <xf numFmtId="0" fontId="18" fillId="33" borderId="0" xfId="0" applyFont="1" applyFill="1" applyBorder="1" applyProtection="1">
      <protection hidden="1"/>
    </xf>
    <xf numFmtId="0" fontId="22" fillId="33" borderId="10" xfId="0" applyFont="1" applyFill="1" applyBorder="1" applyProtection="1">
      <protection hidden="1"/>
    </xf>
    <xf numFmtId="0" fontId="18" fillId="33" borderId="10" xfId="0" applyFont="1" applyFill="1" applyBorder="1" applyAlignment="1" applyProtection="1">
      <alignment horizontal="center" vertical="center"/>
      <protection hidden="1"/>
    </xf>
    <xf numFmtId="0" fontId="18" fillId="33" borderId="10" xfId="0" applyFont="1" applyFill="1" applyBorder="1" applyProtection="1">
      <protection hidden="1"/>
    </xf>
    <xf numFmtId="0" fontId="18" fillId="33" borderId="0" xfId="0" applyFont="1" applyFill="1" applyAlignment="1" applyProtection="1">
      <alignment horizontal="center"/>
      <protection hidden="1"/>
    </xf>
    <xf numFmtId="0" fontId="18" fillId="33" borderId="10" xfId="0" applyFont="1" applyFill="1" applyBorder="1" applyAlignment="1" applyProtection="1">
      <alignment horizontal="center"/>
      <protection hidden="1"/>
    </xf>
    <xf numFmtId="0" fontId="21" fillId="33" borderId="0" xfId="0" applyFont="1" applyFill="1" applyBorder="1" applyAlignment="1" applyProtection="1">
      <alignment vertical="center"/>
      <protection hidden="1"/>
    </xf>
    <xf numFmtId="0" fontId="20" fillId="33" borderId="0" xfId="0" applyFont="1" applyFill="1" applyBorder="1" applyAlignment="1" applyProtection="1">
      <alignment vertical="center"/>
      <protection hidden="1"/>
    </xf>
    <xf numFmtId="0" fontId="19" fillId="33" borderId="10" xfId="0" applyFont="1" applyFill="1" applyBorder="1" applyAlignment="1" applyProtection="1">
      <alignment horizontal="center"/>
      <protection hidden="1"/>
    </xf>
    <xf numFmtId="0" fontId="19" fillId="34" borderId="11" xfId="0" applyFont="1" applyFill="1" applyBorder="1" applyAlignment="1" applyProtection="1">
      <alignment horizontal="center" vertical="center" wrapText="1"/>
      <protection hidden="1"/>
    </xf>
    <xf numFmtId="0" fontId="19" fillId="33" borderId="11" xfId="0" applyFont="1" applyFill="1" applyBorder="1" applyAlignment="1" applyProtection="1">
      <alignment horizontal="center" vertical="center" wrapText="1"/>
      <protection hidden="1"/>
    </xf>
    <xf numFmtId="0" fontId="19" fillId="33" borderId="11" xfId="0" applyFont="1" applyFill="1" applyBorder="1" applyAlignment="1" applyProtection="1">
      <alignment horizontal="center" vertical="center" wrapText="1"/>
      <protection locked="0" hidden="1"/>
    </xf>
    <xf numFmtId="0" fontId="19" fillId="34" borderId="11" xfId="0" applyFont="1" applyFill="1" applyBorder="1" applyAlignment="1" applyProtection="1">
      <alignment horizontal="center" vertical="center" wrapText="1"/>
      <protection locked="0" hidden="1"/>
    </xf>
    <xf numFmtId="0" fontId="20" fillId="34" borderId="0" xfId="0" applyFont="1" applyFill="1" applyBorder="1" applyAlignment="1" applyProtection="1">
      <alignment horizontal="right"/>
      <protection hidden="1"/>
    </xf>
    <xf numFmtId="0" fontId="20" fillId="33" borderId="0" xfId="0" applyFont="1" applyFill="1" applyBorder="1" applyAlignment="1" applyProtection="1">
      <alignment horizontal="right"/>
      <protection hidden="1"/>
    </xf>
    <xf numFmtId="4" fontId="20" fillId="34" borderId="0" xfId="0" applyNumberFormat="1" applyFont="1" applyFill="1" applyBorder="1" applyAlignment="1" applyProtection="1">
      <alignment horizontal="right"/>
      <protection hidden="1"/>
    </xf>
    <xf numFmtId="2" fontId="20" fillId="33" borderId="0" xfId="0" applyNumberFormat="1" applyFont="1" applyFill="1" applyBorder="1" applyAlignment="1" applyProtection="1">
      <alignment horizontal="right"/>
      <protection hidden="1"/>
    </xf>
    <xf numFmtId="4" fontId="20" fillId="33" borderId="0" xfId="0" applyNumberFormat="1" applyFont="1" applyFill="1" applyBorder="1" applyAlignment="1" applyProtection="1">
      <alignment horizontal="right"/>
      <protection hidden="1"/>
    </xf>
    <xf numFmtId="10" fontId="20" fillId="34" borderId="0" xfId="0" applyNumberFormat="1" applyFont="1" applyFill="1" applyBorder="1" applyAlignment="1" applyProtection="1">
      <alignment horizontal="right"/>
      <protection hidden="1"/>
    </xf>
    <xf numFmtId="10" fontId="20" fillId="33" borderId="0" xfId="0" applyNumberFormat="1" applyFont="1" applyFill="1" applyBorder="1" applyAlignment="1" applyProtection="1">
      <alignment horizontal="right"/>
      <protection hidden="1"/>
    </xf>
    <xf numFmtId="10" fontId="20" fillId="34" borderId="10" xfId="0" applyNumberFormat="1" applyFont="1" applyFill="1" applyBorder="1" applyAlignment="1" applyProtection="1">
      <alignment horizontal="right"/>
      <protection hidden="1"/>
    </xf>
    <xf numFmtId="10" fontId="20" fillId="33" borderId="10" xfId="0" applyNumberFormat="1" applyFont="1" applyFill="1" applyBorder="1" applyAlignment="1" applyProtection="1">
      <alignment horizontal="right"/>
      <protection hidden="1"/>
    </xf>
    <xf numFmtId="164" fontId="20" fillId="34" borderId="0" xfId="0" applyNumberFormat="1" applyFont="1" applyFill="1" applyBorder="1" applyAlignment="1" applyProtection="1">
      <alignment horizontal="right"/>
      <protection hidden="1"/>
    </xf>
    <xf numFmtId="164" fontId="20" fillId="33" borderId="0" xfId="0" applyNumberFormat="1" applyFont="1" applyFill="1" applyBorder="1" applyAlignment="1" applyProtection="1">
      <alignment horizontal="right"/>
      <protection hidden="1"/>
    </xf>
    <xf numFmtId="4" fontId="20" fillId="34" borderId="10" xfId="0" applyNumberFormat="1" applyFont="1" applyFill="1" applyBorder="1" applyAlignment="1" applyProtection="1">
      <alignment horizontal="right"/>
      <protection hidden="1"/>
    </xf>
    <xf numFmtId="2" fontId="20" fillId="33" borderId="10" xfId="0" applyNumberFormat="1" applyFont="1" applyFill="1" applyBorder="1" applyAlignment="1" applyProtection="1">
      <alignment horizontal="right"/>
      <protection hidden="1"/>
    </xf>
    <xf numFmtId="4" fontId="20" fillId="33" borderId="10" xfId="0" applyNumberFormat="1" applyFont="1" applyFill="1" applyBorder="1" applyAlignment="1" applyProtection="1">
      <alignment horizontal="right"/>
      <protection hidden="1"/>
    </xf>
    <xf numFmtId="7" fontId="20" fillId="34" borderId="0" xfId="0" applyNumberFormat="1" applyFont="1" applyFill="1" applyBorder="1" applyAlignment="1" applyProtection="1">
      <alignment horizontal="right"/>
      <protection hidden="1"/>
    </xf>
    <xf numFmtId="3" fontId="20" fillId="34" borderId="0" xfId="0" applyNumberFormat="1" applyFont="1" applyFill="1" applyBorder="1" applyAlignment="1" applyProtection="1">
      <alignment horizontal="right"/>
      <protection hidden="1"/>
    </xf>
    <xf numFmtId="1" fontId="20" fillId="33" borderId="0" xfId="0" applyNumberFormat="1" applyFont="1" applyFill="1" applyBorder="1" applyAlignment="1" applyProtection="1">
      <alignment horizontal="right"/>
      <protection hidden="1"/>
    </xf>
    <xf numFmtId="1" fontId="20" fillId="34" borderId="0" xfId="0" applyNumberFormat="1" applyFont="1" applyFill="1" applyBorder="1" applyAlignment="1" applyProtection="1">
      <alignment horizontal="right"/>
      <protection hidden="1"/>
    </xf>
    <xf numFmtId="164" fontId="20" fillId="34" borderId="10" xfId="0" applyNumberFormat="1" applyFont="1" applyFill="1" applyBorder="1" applyAlignment="1" applyProtection="1">
      <alignment horizontal="right"/>
      <protection hidden="1"/>
    </xf>
    <xf numFmtId="164" fontId="20" fillId="33" borderId="10" xfId="0" applyNumberFormat="1" applyFont="1" applyFill="1" applyBorder="1" applyAlignment="1" applyProtection="1">
      <alignment horizontal="right"/>
      <protection hidden="1"/>
    </xf>
    <xf numFmtId="167" fontId="20" fillId="34" borderId="10" xfId="0" applyNumberFormat="1" applyFont="1" applyFill="1" applyBorder="1" applyAlignment="1" applyProtection="1">
      <alignment horizontal="right"/>
      <protection hidden="1"/>
    </xf>
    <xf numFmtId="166" fontId="20" fillId="33" borderId="10" xfId="0" applyNumberFormat="1" applyFont="1" applyFill="1" applyBorder="1" applyAlignment="1" applyProtection="1">
      <alignment horizontal="right"/>
      <protection hidden="1"/>
    </xf>
    <xf numFmtId="166" fontId="20" fillId="34" borderId="10" xfId="0" applyNumberFormat="1" applyFont="1" applyFill="1" applyBorder="1" applyAlignment="1" applyProtection="1">
      <alignment horizontal="right"/>
      <protection hidden="1"/>
    </xf>
    <xf numFmtId="0" fontId="23" fillId="0" borderId="0" xfId="0" applyFont="1"/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Alignment="1" applyProtection="1">
      <alignment horizontal="center"/>
      <protection locked="0" hidden="1"/>
    </xf>
    <xf numFmtId="0" fontId="19" fillId="33" borderId="0" xfId="0" applyFont="1" applyFill="1" applyAlignment="1" applyProtection="1">
      <alignment horizontal="center"/>
      <protection hidden="1"/>
    </xf>
    <xf numFmtId="0" fontId="21" fillId="33" borderId="0" xfId="0" applyFont="1" applyFill="1" applyAlignment="1" applyProtection="1">
      <alignment horizontal="center" vertical="center"/>
      <protection hidden="1"/>
    </xf>
    <xf numFmtId="0" fontId="19" fillId="34" borderId="0" xfId="0" applyFont="1" applyFill="1" applyAlignment="1" applyProtection="1">
      <alignment horizontal="center" vertical="center"/>
      <protection locked="0" hidden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ISTRICT_PROFILE_REPORT_FY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 Da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6"/>
  <sheetViews>
    <sheetView tabSelected="1" workbookViewId="0">
      <selection activeCell="G8" sqref="G8"/>
    </sheetView>
  </sheetViews>
  <sheetFormatPr defaultColWidth="2.140625" defaultRowHeight="15.75" x14ac:dyDescent="0.25"/>
  <cols>
    <col min="1" max="1" width="4.5703125" customWidth="1"/>
    <col min="2" max="2" width="2.85546875" bestFit="1" customWidth="1"/>
    <col min="3" max="3" width="51.140625" customWidth="1"/>
    <col min="4" max="6" width="16.7109375" style="67" customWidth="1"/>
    <col min="7" max="9" width="15.7109375" style="67" customWidth="1"/>
    <col min="10" max="10" width="10.85546875" customWidth="1"/>
  </cols>
  <sheetData>
    <row r="1" spans="1:9" x14ac:dyDescent="0.25">
      <c r="A1" s="69" t="s">
        <v>610</v>
      </c>
      <c r="B1" s="69"/>
      <c r="C1" s="69"/>
      <c r="D1" s="69"/>
      <c r="E1" s="69"/>
      <c r="F1" s="69"/>
      <c r="G1" s="69"/>
      <c r="H1" s="69"/>
      <c r="I1" s="69"/>
    </row>
    <row r="2" spans="1:9" x14ac:dyDescent="0.25">
      <c r="A2" s="70" t="s">
        <v>627</v>
      </c>
      <c r="B2" s="70"/>
      <c r="C2" s="70"/>
      <c r="D2" s="70"/>
      <c r="E2" s="70"/>
      <c r="F2" s="70"/>
      <c r="G2" s="70"/>
      <c r="H2" s="70"/>
      <c r="I2" s="70"/>
    </row>
    <row r="3" spans="1:9" ht="7.15" customHeight="1" x14ac:dyDescent="0.25">
      <c r="A3" s="16"/>
      <c r="B3" s="16"/>
      <c r="C3" s="16"/>
      <c r="D3" s="16"/>
      <c r="E3" s="16"/>
      <c r="F3" s="16"/>
      <c r="G3" s="16"/>
      <c r="H3" s="16"/>
      <c r="I3" s="16"/>
    </row>
    <row r="4" spans="1:9" ht="15" x14ac:dyDescent="0.25">
      <c r="A4" s="71" t="s">
        <v>611</v>
      </c>
      <c r="B4" s="71"/>
      <c r="C4" s="71"/>
      <c r="D4" s="71"/>
      <c r="E4" s="71"/>
      <c r="F4" s="71"/>
      <c r="G4" s="71"/>
      <c r="H4" s="71"/>
      <c r="I4" s="71"/>
    </row>
    <row r="5" spans="1:9" x14ac:dyDescent="0.25">
      <c r="A5" s="17"/>
      <c r="B5" s="18"/>
      <c r="C5" s="18"/>
      <c r="D5" s="72" t="s">
        <v>477</v>
      </c>
      <c r="E5" s="72"/>
      <c r="F5" s="72"/>
      <c r="G5" s="18"/>
      <c r="H5" s="18"/>
      <c r="I5" s="18"/>
    </row>
    <row r="6" spans="1:9" ht="15" x14ac:dyDescent="0.25">
      <c r="A6" s="37"/>
      <c r="B6" s="37"/>
      <c r="C6" s="37"/>
      <c r="D6" s="68">
        <f>IF(D$5&lt;&gt;0,VLOOKUP(D5,Names!A$2:B$610,2,FALSE),"Please select a district")</f>
        <v>44768</v>
      </c>
      <c r="E6" s="68"/>
      <c r="F6" s="68"/>
      <c r="G6" s="38">
        <f>IF(G$8&lt;&gt;0,VLOOKUP(G8,Names!A$2:B$610,2,FALSE),"Please select a district")</f>
        <v>46821</v>
      </c>
      <c r="H6" s="38">
        <f>IF(H$8&lt;&gt;0,VLOOKUP(H8,Names!A$2:B$610,2,FALSE),"Please select a district")</f>
        <v>48124</v>
      </c>
      <c r="I6" s="38">
        <f>IF(I$8&lt;&gt;0,VLOOKUP(I8,Names!A$2:B$610,2,FALSE),"Please select a district")</f>
        <v>48132</v>
      </c>
    </row>
    <row r="7" spans="1:9" x14ac:dyDescent="0.25">
      <c r="A7" s="19"/>
      <c r="B7" s="20"/>
      <c r="C7" s="19"/>
      <c r="D7" s="19"/>
      <c r="E7" s="19"/>
      <c r="F7" s="19"/>
      <c r="G7" s="39" t="s">
        <v>612</v>
      </c>
      <c r="H7" s="39" t="s">
        <v>613</v>
      </c>
      <c r="I7" s="39" t="s">
        <v>614</v>
      </c>
    </row>
    <row r="8" spans="1:9" ht="60.6" customHeight="1" x14ac:dyDescent="0.25">
      <c r="A8" s="21"/>
      <c r="B8" s="22"/>
      <c r="C8" s="23"/>
      <c r="D8" s="40" t="str">
        <f>IF(D5&lt;&gt;0,D5,"")</f>
        <v>Sheffield-Sheffield Lake Cit, Lorain</v>
      </c>
      <c r="E8" s="41" t="s">
        <v>615</v>
      </c>
      <c r="F8" s="40" t="s">
        <v>616</v>
      </c>
      <c r="G8" s="42" t="s">
        <v>553</v>
      </c>
      <c r="H8" s="43" t="s">
        <v>24</v>
      </c>
      <c r="I8" s="42" t="s">
        <v>104</v>
      </c>
    </row>
    <row r="9" spans="1:9" x14ac:dyDescent="0.25">
      <c r="A9" s="24" t="s">
        <v>617</v>
      </c>
      <c r="B9" s="25"/>
      <c r="C9" s="26"/>
      <c r="D9" s="44"/>
      <c r="E9" s="45"/>
      <c r="F9" s="44"/>
      <c r="G9" s="45"/>
      <c r="H9" s="44"/>
      <c r="I9" s="45"/>
    </row>
    <row r="10" spans="1:9" x14ac:dyDescent="0.25">
      <c r="A10" s="27" t="s">
        <v>618</v>
      </c>
      <c r="B10" s="28">
        <v>1</v>
      </c>
      <c r="C10" s="29" t="s">
        <v>690</v>
      </c>
      <c r="D10" s="46">
        <f>IF(D$5&lt;&gt;0,VLOOKUP(D$6,'District Data'!B$3:BK$609,2,FALSE),"")</f>
        <v>13</v>
      </c>
      <c r="E10" s="47">
        <f>IF(D$5&lt;&gt;0,VLOOKUP(D$6,'Similar District Data'!B$2:BK$609,2,FALSE),"")</f>
        <v>23.81</v>
      </c>
      <c r="F10" s="46">
        <f>IF(D$5&lt;&gt;0, 'Statewide Data'!B1, "")</f>
        <v>67.94</v>
      </c>
      <c r="G10" s="48">
        <f>IF(G$8&lt;&gt;0,VLOOKUP(G$6,'District Data'!B$3:BK$609,2,FALSE),"")</f>
        <v>30</v>
      </c>
      <c r="H10" s="46">
        <f>IF(H$8&lt;&gt;0,VLOOKUP(H$6,'District Data'!B$3:BK$609,2,FALSE),"")</f>
        <v>11</v>
      </c>
      <c r="I10" s="48">
        <f>IF(I$8&lt;&gt;0,VLOOKUP(I$6,'District Data'!B$3:BK$609,2,FALSE),"")</f>
        <v>4</v>
      </c>
    </row>
    <row r="11" spans="1:9" x14ac:dyDescent="0.25">
      <c r="A11" s="27" t="s">
        <v>618</v>
      </c>
      <c r="B11" s="28">
        <v>2</v>
      </c>
      <c r="C11" s="29" t="s">
        <v>691</v>
      </c>
      <c r="D11" s="46">
        <f>IF(D$5&lt;&gt;0,VLOOKUP(D$6,'District Data'!B$3:BK$609,3,FALSE),"")</f>
        <v>124.35</v>
      </c>
      <c r="E11" s="47">
        <f>IF(D$5&lt;&gt;0,VLOOKUP(D$6,'Similar District Data'!B$2:BK$609,3,FALSE),"")</f>
        <v>84.66</v>
      </c>
      <c r="F11" s="46">
        <f>IF(D$5&lt;&gt;0, 'Statewide Data'!B2, "")</f>
        <v>41.08</v>
      </c>
      <c r="G11" s="48">
        <f>IF(G$8&lt;&gt;0,VLOOKUP(G$6,'District Data'!B$3:BK$609,3,FALSE),"")</f>
        <v>59.56</v>
      </c>
      <c r="H11" s="46">
        <f>IF(H$8&lt;&gt;0,VLOOKUP(H$6,'District Data'!B$3:BK$609,3,FALSE),"")</f>
        <v>340.89</v>
      </c>
      <c r="I11" s="48">
        <f>IF(I$8&lt;&gt;0,VLOOKUP(I$6,'District Data'!B$3:BK$609,3,FALSE),"")</f>
        <v>269.55</v>
      </c>
    </row>
    <row r="12" spans="1:9" x14ac:dyDescent="0.25">
      <c r="A12" s="27" t="s">
        <v>618</v>
      </c>
      <c r="B12" s="28">
        <v>3</v>
      </c>
      <c r="C12" s="29" t="s">
        <v>692</v>
      </c>
      <c r="D12" s="46">
        <f>IF(D$5&lt;&gt;0,VLOOKUP(D$6,'District Data'!B$3:BK$609,4,FALSE),"")</f>
        <v>1616.54</v>
      </c>
      <c r="E12" s="48">
        <f>IF(D$5&lt;&gt;0,VLOOKUP(D$6,'Similar District Data'!B$2:BK$609,4,FALSE),"")</f>
        <v>2015.83</v>
      </c>
      <c r="F12" s="46">
        <f>IF(D$5&lt;&gt;0, 'Statewide Data'!B3, "")</f>
        <v>2790.9</v>
      </c>
      <c r="G12" s="48">
        <f>IF(G$8&lt;&gt;0,VLOOKUP(G$6,'District Data'!B$3:BK$609,4,FALSE),"")</f>
        <v>1786.93</v>
      </c>
      <c r="H12" s="46">
        <f>IF(H$8&lt;&gt;0,VLOOKUP(H$6,'District Data'!B$3:BK$609,4,FALSE),"")</f>
        <v>3749.83</v>
      </c>
      <c r="I12" s="48">
        <f>IF(I$8&lt;&gt;0,VLOOKUP(I$6,'District Data'!B$3:BK$609,4,FALSE),"")</f>
        <v>1078.19</v>
      </c>
    </row>
    <row r="13" spans="1:9" x14ac:dyDescent="0.25">
      <c r="A13" s="27" t="s">
        <v>618</v>
      </c>
      <c r="B13" s="28">
        <v>4</v>
      </c>
      <c r="C13" s="29" t="s">
        <v>693</v>
      </c>
      <c r="D13" s="46">
        <f>IF(D$5&lt;&gt;0,VLOOKUP(D$6,'District Data'!B$3:BK$609,5,FALSE),"")</f>
        <v>1638.55</v>
      </c>
      <c r="E13" s="48">
        <f>IF(D$5&lt;&gt;0,VLOOKUP(D$6,'Similar District Data'!B$2:BK$609,5,FALSE),"")</f>
        <v>1884.96</v>
      </c>
      <c r="F13" s="46">
        <f>IF(D$5&lt;&gt;0, 'Statewide Data'!B4, "")</f>
        <v>2548.0500000000002</v>
      </c>
      <c r="G13" s="48">
        <f>IF(G$8&lt;&gt;0,VLOOKUP(G$6,'District Data'!B$3:BK$609,5,FALSE),"")</f>
        <v>1764.76</v>
      </c>
      <c r="H13" s="46">
        <f>IF(H$8&lt;&gt;0,VLOOKUP(H$6,'District Data'!B$3:BK$609,5,FALSE),"")</f>
        <v>3739.21</v>
      </c>
      <c r="I13" s="48">
        <f>IF(I$8&lt;&gt;0,VLOOKUP(I$6,'District Data'!B$3:BK$609,5,FALSE),"")</f>
        <v>1554.54</v>
      </c>
    </row>
    <row r="14" spans="1:9" x14ac:dyDescent="0.25">
      <c r="A14" s="27" t="s">
        <v>618</v>
      </c>
      <c r="B14" s="28">
        <v>5</v>
      </c>
      <c r="C14" s="29" t="s">
        <v>694</v>
      </c>
      <c r="D14" s="49">
        <f>IF(D$5&lt;&gt;0,VLOOKUP(D$6,'District Data'!B$3:BK$609,6,FALSE),"")</f>
        <v>1.7100000000000001E-2</v>
      </c>
      <c r="E14" s="50">
        <f>IF(D$5&lt;&gt;0,VLOOKUP(D$6,'Similar District Data'!B$2:BK$609,6,FALSE),"")</f>
        <v>1.2500000000000001E-2</v>
      </c>
      <c r="F14" s="49">
        <f>IF(D$5&lt;&gt;0, 'Statewide Data'!B5, "")</f>
        <v>2.69E-2</v>
      </c>
      <c r="G14" s="50">
        <f>IF(G$8&lt;&gt;0,VLOOKUP(G$6,'District Data'!B$3:BK$609,6,FALSE),"")</f>
        <v>6.1999999999999998E-3</v>
      </c>
      <c r="H14" s="49">
        <f>IF(H$8&lt;&gt;0,VLOOKUP(H$6,'District Data'!B$3:BK$609,6,FALSE),"")</f>
        <v>1.9E-2</v>
      </c>
      <c r="I14" s="50">
        <f>IF(I$8&lt;&gt;0,VLOOKUP(I$6,'District Data'!B$3:BK$609,6,FALSE),"")</f>
        <v>5.9999999999999995E-4</v>
      </c>
    </row>
    <row r="15" spans="1:9" x14ac:dyDescent="0.25">
      <c r="A15" s="27"/>
      <c r="B15" s="28">
        <v>6</v>
      </c>
      <c r="C15" s="29" t="s">
        <v>695</v>
      </c>
      <c r="D15" s="49">
        <f>IF(D$5&lt;&gt;0,VLOOKUP(D$6,'District Data'!B$3:BK$609,7,FALSE),"")</f>
        <v>1.1999999999999999E-3</v>
      </c>
      <c r="E15" s="50">
        <f>IF(D$5&lt;&gt;0,VLOOKUP(D$6,'Similar District Data'!B$2:BK$609,7,FALSE),"")</f>
        <v>8.0000000000000004E-4</v>
      </c>
      <c r="F15" s="49">
        <f>IF(D$5&lt;&gt;0, 'Statewide Data'!B6, "")</f>
        <v>8.9999999999999998E-4</v>
      </c>
      <c r="G15" s="50">
        <f>IF(G$8&lt;&gt;0,VLOOKUP(G$6,'District Data'!B$3:BK$609,7,FALSE),"")</f>
        <v>5.9999999999999995E-4</v>
      </c>
      <c r="H15" s="49">
        <f>IF(H$8&lt;&gt;0,VLOOKUP(H$6,'District Data'!B$3:BK$609,7,FALSE),"")</f>
        <v>1.6000000000000001E-3</v>
      </c>
      <c r="I15" s="50">
        <f>IF(I$8&lt;&gt;0,VLOOKUP(I$6,'District Data'!B$3:BK$609,7,FALSE),"")</f>
        <v>0</v>
      </c>
    </row>
    <row r="16" spans="1:9" x14ac:dyDescent="0.25">
      <c r="A16" s="27" t="s">
        <v>618</v>
      </c>
      <c r="B16" s="28">
        <v>7</v>
      </c>
      <c r="C16" s="29" t="s">
        <v>696</v>
      </c>
      <c r="D16" s="49">
        <f>IF(D$5&lt;&gt;0,VLOOKUP(D$6,'District Data'!B$3:BK$609,8,FALSE),"")</f>
        <v>1.89E-2</v>
      </c>
      <c r="E16" s="50">
        <f>IF(D$5&lt;&gt;0,VLOOKUP(D$6,'Similar District Data'!B$2:BK$609,8,FALSE),"")</f>
        <v>4.0800000000000003E-2</v>
      </c>
      <c r="F16" s="49">
        <f>IF(D$5&lt;&gt;0, 'Statewide Data'!B7, "")</f>
        <v>0.14660000000000001</v>
      </c>
      <c r="G16" s="50">
        <f>IF(G$8&lt;&gt;0,VLOOKUP(G$6,'District Data'!B$3:BK$609,8,FALSE),"")</f>
        <v>3.3999999999999998E-3</v>
      </c>
      <c r="H16" s="49">
        <f>IF(H$8&lt;&gt;0,VLOOKUP(H$6,'District Data'!B$3:BK$609,8,FALSE),"")</f>
        <v>1.3599999999999999E-2</v>
      </c>
      <c r="I16" s="50">
        <f>IF(I$8&lt;&gt;0,VLOOKUP(I$6,'District Data'!B$3:BK$609,8,FALSE),"")</f>
        <v>0.12809999999999999</v>
      </c>
    </row>
    <row r="17" spans="1:9" x14ac:dyDescent="0.25">
      <c r="A17" s="27" t="s">
        <v>618</v>
      </c>
      <c r="B17" s="28">
        <v>8</v>
      </c>
      <c r="C17" s="29" t="s">
        <v>697</v>
      </c>
      <c r="D17" s="49">
        <f>IF(D$5&lt;&gt;0,VLOOKUP(D$6,'District Data'!B$3:BK$609,9,FALSE),"")</f>
        <v>3.7000000000000002E-3</v>
      </c>
      <c r="E17" s="50">
        <f>IF(D$5&lt;&gt;0,VLOOKUP(D$6,'Similar District Data'!B$2:BK$609,9,FALSE),"")</f>
        <v>1E-3</v>
      </c>
      <c r="F17" s="49">
        <f>IF(D$5&lt;&gt;0, 'Statewide Data'!B8, "")</f>
        <v>1.1999999999999999E-3</v>
      </c>
      <c r="G17" s="50">
        <f>IF(G$8&lt;&gt;0,VLOOKUP(G$6,'District Data'!B$3:BK$609,9,FALSE),"")</f>
        <v>1.6999999999999999E-3</v>
      </c>
      <c r="H17" s="49">
        <f>IF(H$8&lt;&gt;0,VLOOKUP(H$6,'District Data'!B$3:BK$609,9,FALSE),"")</f>
        <v>2.9999999999999997E-4</v>
      </c>
      <c r="I17" s="50">
        <f>IF(I$8&lt;&gt;0,VLOOKUP(I$6,'District Data'!B$3:BK$609,9,FALSE),"")</f>
        <v>1.9E-3</v>
      </c>
    </row>
    <row r="18" spans="1:9" x14ac:dyDescent="0.25">
      <c r="A18" s="27" t="s">
        <v>618</v>
      </c>
      <c r="B18" s="28">
        <v>9</v>
      </c>
      <c r="C18" s="29" t="s">
        <v>698</v>
      </c>
      <c r="D18" s="49">
        <f>IF(D$5&lt;&gt;0,VLOOKUP(D$6,'District Data'!B$3:BK$609,10,FALSE),"")</f>
        <v>0.1313</v>
      </c>
      <c r="E18" s="50">
        <f>IF(D$5&lt;&gt;0,VLOOKUP(D$6,'Similar District Data'!B$2:BK$609,10,FALSE),"")</f>
        <v>6.9699999999999998E-2</v>
      </c>
      <c r="F18" s="49">
        <f>IF(D$5&lt;&gt;0, 'Statewide Data'!B9, "")</f>
        <v>6.2899999999999998E-2</v>
      </c>
      <c r="G18" s="50">
        <f>IF(G$8&lt;&gt;0,VLOOKUP(G$6,'District Data'!B$3:BK$609,10,FALSE),"")</f>
        <v>6.5799999999999997E-2</v>
      </c>
      <c r="H18" s="49">
        <f>IF(H$8&lt;&gt;0,VLOOKUP(H$6,'District Data'!B$3:BK$609,10,FALSE),"")</f>
        <v>3.2399999999999998E-2</v>
      </c>
      <c r="I18" s="50">
        <f>IF(I$8&lt;&gt;0,VLOOKUP(I$6,'District Data'!B$3:BK$609,10,FALSE),"")</f>
        <v>0.41889999999999999</v>
      </c>
    </row>
    <row r="19" spans="1:9" x14ac:dyDescent="0.25">
      <c r="A19" s="27" t="s">
        <v>618</v>
      </c>
      <c r="B19" s="28">
        <v>10</v>
      </c>
      <c r="C19" s="29" t="s">
        <v>699</v>
      </c>
      <c r="D19" s="49">
        <f>IF(D$5&lt;&gt;0,VLOOKUP(D$6,'District Data'!B$3:BK$609,11,FALSE),"")</f>
        <v>0.78390000000000004</v>
      </c>
      <c r="E19" s="50">
        <f>IF(D$5&lt;&gt;0,VLOOKUP(D$6,'Similar District Data'!B$2:BK$609,11,FALSE),"")</f>
        <v>0.81479999999999997</v>
      </c>
      <c r="F19" s="49">
        <f>IF(D$5&lt;&gt;0, 'Statewide Data'!B10, "")</f>
        <v>0.70469999999999999</v>
      </c>
      <c r="G19" s="50">
        <f>IF(G$8&lt;&gt;0,VLOOKUP(G$6,'District Data'!B$3:BK$609,11,FALSE),"")</f>
        <v>0.88719999999999999</v>
      </c>
      <c r="H19" s="49">
        <f>IF(H$8&lt;&gt;0,VLOOKUP(H$6,'District Data'!B$3:BK$609,11,FALSE),"")</f>
        <v>0.9</v>
      </c>
      <c r="I19" s="50">
        <f>IF(I$8&lt;&gt;0,VLOOKUP(I$6,'District Data'!B$3:BK$609,11,FALSE),"")</f>
        <v>0.36870000000000003</v>
      </c>
    </row>
    <row r="20" spans="1:9" x14ac:dyDescent="0.25">
      <c r="A20" s="27" t="s">
        <v>618</v>
      </c>
      <c r="B20" s="28">
        <v>11</v>
      </c>
      <c r="C20" s="29" t="s">
        <v>700</v>
      </c>
      <c r="D20" s="49">
        <f>IF(D$5&lt;&gt;0,VLOOKUP(D$6,'District Data'!B$3:BK$609,12,FALSE),"")</f>
        <v>4.3999999999999997E-2</v>
      </c>
      <c r="E20" s="50">
        <f>IF(D$5&lt;&gt;0,VLOOKUP(D$6,'Similar District Data'!B$2:BK$609,12,FALSE),"")</f>
        <v>6.0400000000000002E-2</v>
      </c>
      <c r="F20" s="49">
        <f>IF(D$5&lt;&gt;0, 'Statewide Data'!B11, "")</f>
        <v>5.6800000000000003E-2</v>
      </c>
      <c r="G20" s="50">
        <f>IF(G$8&lt;&gt;0,VLOOKUP(G$6,'District Data'!B$3:BK$609,12,FALSE),"")</f>
        <v>3.5099999999999999E-2</v>
      </c>
      <c r="H20" s="49">
        <f>IF(H$8&lt;&gt;0,VLOOKUP(H$6,'District Data'!B$3:BK$609,12,FALSE),"")</f>
        <v>3.32E-2</v>
      </c>
      <c r="I20" s="50">
        <f>IF(I$8&lt;&gt;0,VLOOKUP(I$6,'District Data'!B$3:BK$609,12,FALSE),"")</f>
        <v>8.1699999999999995E-2</v>
      </c>
    </row>
    <row r="21" spans="1:9" x14ac:dyDescent="0.25">
      <c r="A21" s="30" t="s">
        <v>618</v>
      </c>
      <c r="B21" s="28">
        <v>12</v>
      </c>
      <c r="C21" s="31" t="s">
        <v>701</v>
      </c>
      <c r="D21" s="49">
        <f>IF(D$5&lt;&gt;0,VLOOKUP(D$6,'District Data'!B$3:BK$609,13,FALSE),"")</f>
        <v>0.43109999999999998</v>
      </c>
      <c r="E21" s="50">
        <f>IF(D$5&lt;&gt;0,VLOOKUP(D$6,'Similar District Data'!B$2:BK$609,13,FALSE),"")</f>
        <v>0.42</v>
      </c>
      <c r="F21" s="49">
        <f>IF(D$5&lt;&gt;0, 'Statewide Data'!B12, "")</f>
        <v>0.4728</v>
      </c>
      <c r="G21" s="50">
        <f>IF(G$8&lt;&gt;0,VLOOKUP(G$6,'District Data'!B$3:BK$609,13,FALSE),"")</f>
        <v>0.32579999999999998</v>
      </c>
      <c r="H21" s="49">
        <f>IF(H$8&lt;&gt;0,VLOOKUP(H$6,'District Data'!B$3:BK$609,13,FALSE),"")</f>
        <v>8.6999999999999994E-2</v>
      </c>
      <c r="I21" s="50">
        <f>IF(I$8&lt;&gt;0,VLOOKUP(I$6,'District Data'!B$3:BK$609,13,FALSE),"")</f>
        <v>1</v>
      </c>
    </row>
    <row r="22" spans="1:9" x14ac:dyDescent="0.25">
      <c r="A22" s="30"/>
      <c r="B22" s="28">
        <v>13</v>
      </c>
      <c r="C22" s="31" t="s">
        <v>702</v>
      </c>
      <c r="D22" s="49">
        <f>IF(D$5&lt;&gt;0,VLOOKUP(D$6,'District Data'!B$3:BK$609,14,FALSE),"")</f>
        <v>1.1900000000000001E-2</v>
      </c>
      <c r="E22" s="50">
        <f>IF(D$5&lt;&gt;0,VLOOKUP(D$6,'Similar District Data'!B$2:BK$609,14,FALSE),"")</f>
        <v>2.0799999999999999E-2</v>
      </c>
      <c r="F22" s="49">
        <f>IF(D$5&lt;&gt;0, 'Statewide Data'!B13, "")</f>
        <v>3.4799999999999998E-2</v>
      </c>
      <c r="G22" s="50">
        <f>IF(G$8&lt;&gt;0,VLOOKUP(G$6,'District Data'!B$3:BK$609,14,FALSE),"")</f>
        <v>5.9999999999999995E-4</v>
      </c>
      <c r="H22" s="49">
        <f>IF(H$8&lt;&gt;0,VLOOKUP(H$6,'District Data'!B$3:BK$609,14,FALSE),"")</f>
        <v>6.1000000000000004E-3</v>
      </c>
      <c r="I22" s="50">
        <f>IF(I$8&lt;&gt;0,VLOOKUP(I$6,'District Data'!B$3:BK$609,14,FALSE),"")</f>
        <v>2.8500000000000001E-2</v>
      </c>
    </row>
    <row r="23" spans="1:9" x14ac:dyDescent="0.25">
      <c r="A23" s="32"/>
      <c r="B23" s="33">
        <v>14</v>
      </c>
      <c r="C23" s="34" t="s">
        <v>703</v>
      </c>
      <c r="D23" s="51">
        <f>IF(D$5&lt;&gt;0,VLOOKUP(D$6,'District Data'!B$3:BK$609,15,FALSE),"")</f>
        <v>0.1368</v>
      </c>
      <c r="E23" s="52">
        <f>IF(D$5&lt;&gt;0,VLOOKUP(D$6,'Similar District Data'!B$2:BK$609,15,FALSE),"")</f>
        <v>0.14680000000000001</v>
      </c>
      <c r="F23" s="51">
        <f>IF(D$5&lt;&gt;0, 'Statewide Data'!B14, "")</f>
        <v>0.1525</v>
      </c>
      <c r="G23" s="52">
        <f>IF(G$8&lt;&gt;0,VLOOKUP(G$6,'District Data'!B$3:BK$609,15,FALSE),"")</f>
        <v>0.14380000000000001</v>
      </c>
      <c r="H23" s="51">
        <f>IF(H$8&lt;&gt;0,VLOOKUP(H$6,'District Data'!B$3:BK$609,15,FALSE),"")</f>
        <v>0.10489999999999999</v>
      </c>
      <c r="I23" s="52">
        <f>IF(I$8&lt;&gt;0,VLOOKUP(I$6,'District Data'!B$3:BK$609,15,FALSE),"")</f>
        <v>9.3700000000000006E-2</v>
      </c>
    </row>
    <row r="24" spans="1:9" x14ac:dyDescent="0.25">
      <c r="A24" s="27" t="s">
        <v>619</v>
      </c>
      <c r="B24" s="28"/>
      <c r="C24" s="29"/>
      <c r="D24" s="46" t="s">
        <v>620</v>
      </c>
      <c r="E24" s="47" t="s">
        <v>620</v>
      </c>
      <c r="F24" s="46" t="s">
        <v>620</v>
      </c>
      <c r="G24" s="48" t="s">
        <v>620</v>
      </c>
      <c r="H24" s="46" t="s">
        <v>620</v>
      </c>
      <c r="I24" s="48" t="s">
        <v>620</v>
      </c>
    </row>
    <row r="25" spans="1:9" x14ac:dyDescent="0.25">
      <c r="A25" s="27" t="s">
        <v>618</v>
      </c>
      <c r="B25" s="35">
        <v>15</v>
      </c>
      <c r="C25" s="29" t="s">
        <v>704</v>
      </c>
      <c r="D25" s="53">
        <f>IF(D$5&lt;&gt;0,VLOOKUP(D$6,'District Data'!B$3:BK$609,16,FALSE),"")</f>
        <v>61313.43</v>
      </c>
      <c r="E25" s="54">
        <f>IF(D$5&lt;&gt;0,VLOOKUP(D$6,'Similar District Data'!B$2:BK$609,16,FALSE),"")</f>
        <v>63882.11</v>
      </c>
      <c r="F25" s="53">
        <f>IF(D$5&lt;&gt;0, 'Statewide Data'!B15, "")</f>
        <v>65753.850000000006</v>
      </c>
      <c r="G25" s="54">
        <f>IF(G$8&lt;&gt;0,VLOOKUP(G$6,'District Data'!B$3:BK$609,16,FALSE),"")</f>
        <v>64884.22</v>
      </c>
      <c r="H25" s="53">
        <f>IF(H$8&lt;&gt;0,VLOOKUP(H$6,'District Data'!B$3:BK$609,16,FALSE),"")</f>
        <v>70542.47</v>
      </c>
      <c r="I25" s="54">
        <f>IF(I$8&lt;&gt;0,VLOOKUP(I$6,'District Data'!B$3:BK$609,16,FALSE),"")</f>
        <v>63771.56</v>
      </c>
    </row>
    <row r="26" spans="1:9" x14ac:dyDescent="0.25">
      <c r="A26" s="27" t="s">
        <v>618</v>
      </c>
      <c r="B26" s="35">
        <v>16</v>
      </c>
      <c r="C26" s="29" t="s">
        <v>705</v>
      </c>
      <c r="D26" s="49">
        <f>IF(D$5&lt;&gt;0,VLOOKUP(D$6,'District Data'!B$3:BK$609,17,FALSE),"")</f>
        <v>0.1026</v>
      </c>
      <c r="E26" s="50">
        <f>IF(D$5&lt;&gt;0,VLOOKUP(D$6,'Similar District Data'!B$2:BK$609,17,FALSE),"")</f>
        <v>0.16619999999999999</v>
      </c>
      <c r="F26" s="49">
        <f>IF(D$5&lt;&gt;0, 'Statewide Data'!B16, "")</f>
        <v>0.20610000000000001</v>
      </c>
      <c r="G26" s="50">
        <f>IF(G$8&lt;&gt;0,VLOOKUP(G$6,'District Data'!B$3:BK$609,17,FALSE),"")</f>
        <v>0.18640000000000001</v>
      </c>
      <c r="H26" s="49">
        <f>IF(H$8&lt;&gt;0,VLOOKUP(H$6,'District Data'!B$3:BK$609,17,FALSE),"")</f>
        <v>0.1004</v>
      </c>
      <c r="I26" s="50">
        <f>IF(I$8&lt;&gt;0,VLOOKUP(I$6,'District Data'!B$3:BK$609,17,FALSE),"")</f>
        <v>0.22109999999999999</v>
      </c>
    </row>
    <row r="27" spans="1:9" x14ac:dyDescent="0.25">
      <c r="A27" s="27" t="s">
        <v>618</v>
      </c>
      <c r="B27" s="35">
        <v>17</v>
      </c>
      <c r="C27" s="29" t="s">
        <v>706</v>
      </c>
      <c r="D27" s="49">
        <f>IF(D$5&lt;&gt;0,VLOOKUP(D$6,'District Data'!B$3:BK$609,18,FALSE),"")</f>
        <v>0.1966</v>
      </c>
      <c r="E27" s="50">
        <f>IF(D$5&lt;&gt;0,VLOOKUP(D$6,'Similar District Data'!B$2:BK$609,18,FALSE),"")</f>
        <v>0.18079999999999999</v>
      </c>
      <c r="F27" s="49">
        <f>IF(D$5&lt;&gt;0, 'Statewide Data'!B17, "")</f>
        <v>0.193</v>
      </c>
      <c r="G27" s="50">
        <f>IF(G$8&lt;&gt;0,VLOOKUP(G$6,'District Data'!B$3:BK$609,18,FALSE),"")</f>
        <v>0.1017</v>
      </c>
      <c r="H27" s="49">
        <f>IF(H$8&lt;&gt;0,VLOOKUP(H$6,'District Data'!B$3:BK$609,18,FALSE),"")</f>
        <v>0.1205</v>
      </c>
      <c r="I27" s="50">
        <f>IF(I$8&lt;&gt;0,VLOOKUP(I$6,'District Data'!B$3:BK$609,18,FALSE),"")</f>
        <v>0.21049999999999999</v>
      </c>
    </row>
    <row r="28" spans="1:9" x14ac:dyDescent="0.25">
      <c r="A28" s="27" t="s">
        <v>618</v>
      </c>
      <c r="B28" s="35">
        <v>18</v>
      </c>
      <c r="C28" s="29" t="s">
        <v>707</v>
      </c>
      <c r="D28" s="49">
        <f>IF(D$5&lt;&gt;0,VLOOKUP(D$6,'District Data'!B$3:BK$609,19,FALSE),"")</f>
        <v>0.70089999999999997</v>
      </c>
      <c r="E28" s="50">
        <f>IF(D$5&lt;&gt;0,VLOOKUP(D$6,'Similar District Data'!B$2:BK$609,19,FALSE),"")</f>
        <v>0.65310000000000001</v>
      </c>
      <c r="F28" s="49">
        <f>IF(D$5&lt;&gt;0, 'Statewide Data'!B18, "")</f>
        <v>0.60089999999999999</v>
      </c>
      <c r="G28" s="50">
        <f>IF(G$8&lt;&gt;0,VLOOKUP(G$6,'District Data'!B$3:BK$609,19,FALSE),"")</f>
        <v>0.71189999999999998</v>
      </c>
      <c r="H28" s="49">
        <f>IF(H$8&lt;&gt;0,VLOOKUP(H$6,'District Data'!B$3:BK$609,19,FALSE),"")</f>
        <v>0.77910000000000001</v>
      </c>
      <c r="I28" s="50">
        <f>IF(I$8&lt;&gt;0,VLOOKUP(I$6,'District Data'!B$3:BK$609,19,FALSE),"")</f>
        <v>0.56840000000000002</v>
      </c>
    </row>
    <row r="29" spans="1:9" x14ac:dyDescent="0.25">
      <c r="A29" s="27" t="s">
        <v>618</v>
      </c>
      <c r="B29" s="35">
        <v>19</v>
      </c>
      <c r="C29" s="29" t="s">
        <v>708</v>
      </c>
      <c r="D29" s="46">
        <f>IF(D$5&lt;&gt;0,VLOOKUP(D$6,'District Data'!B$3:BK$609,20,FALSE),"")</f>
        <v>11</v>
      </c>
      <c r="E29" s="47">
        <f>IF(D$5&lt;&gt;0,VLOOKUP(D$6,'Similar District Data'!B$2:BK$609,20,FALSE),"")</f>
        <v>14.43</v>
      </c>
      <c r="F29" s="46">
        <f>IF(D$5&lt;&gt;0, 'Statewide Data'!B19, "")</f>
        <v>20.05</v>
      </c>
      <c r="G29" s="48">
        <f>IF(G$8&lt;&gt;0,VLOOKUP(G$6,'District Data'!B$3:BK$609,20,FALSE),"")</f>
        <v>17</v>
      </c>
      <c r="H29" s="46">
        <f>IF(H$8&lt;&gt;0,VLOOKUP(H$6,'District Data'!B$3:BK$609,20,FALSE),"")</f>
        <v>22</v>
      </c>
      <c r="I29" s="48">
        <f>IF(I$8&lt;&gt;0,VLOOKUP(I$6,'District Data'!B$3:BK$609,20,FALSE),"")</f>
        <v>13</v>
      </c>
    </row>
    <row r="30" spans="1:9" x14ac:dyDescent="0.25">
      <c r="A30" s="30" t="s">
        <v>618</v>
      </c>
      <c r="B30" s="35">
        <v>20</v>
      </c>
      <c r="C30" s="31" t="s">
        <v>709</v>
      </c>
      <c r="D30" s="53">
        <f>IF(D$5&lt;&gt;0,VLOOKUP(D$6,'District Data'!B$3:BK$609,21,FALSE),"")</f>
        <v>93442.18</v>
      </c>
      <c r="E30" s="54">
        <f>IF(D$5&lt;&gt;0,VLOOKUP(D$6,'Similar District Data'!B$2:BK$609,21,FALSE),"")</f>
        <v>83953.71</v>
      </c>
      <c r="F30" s="53">
        <f>IF(D$5&lt;&gt;0, 'Statewide Data'!B20, "")</f>
        <v>85457.91</v>
      </c>
      <c r="G30" s="54">
        <f>IF(G$8&lt;&gt;0,VLOOKUP(G$6,'District Data'!B$3:BK$609,21,FALSE),"")</f>
        <v>76614.53</v>
      </c>
      <c r="H30" s="53">
        <f>IF(H$8&lt;&gt;0,VLOOKUP(H$6,'District Data'!B$3:BK$609,21,FALSE),"")</f>
        <v>89580.160000000003</v>
      </c>
      <c r="I30" s="54">
        <f>IF(I$8&lt;&gt;0,VLOOKUP(I$6,'District Data'!B$3:BK$609,21,FALSE),"")</f>
        <v>78729.62</v>
      </c>
    </row>
    <row r="31" spans="1:9" x14ac:dyDescent="0.25">
      <c r="A31" s="32"/>
      <c r="B31" s="36">
        <v>21</v>
      </c>
      <c r="C31" s="34" t="s">
        <v>710</v>
      </c>
      <c r="D31" s="55">
        <f>IF(D$5&lt;&gt;0,VLOOKUP(D$6,'District Data'!B$3:BK$609,22,FALSE),"")</f>
        <v>142.07</v>
      </c>
      <c r="E31" s="56">
        <f>IF(D$5&lt;&gt;0,VLOOKUP(D$6,'Similar District Data'!B$2:BK$609,22,FALSE),"")</f>
        <v>135.1</v>
      </c>
      <c r="F31" s="55">
        <f>IF(D$5&lt;&gt;0, 'Statewide Data'!B21, "")</f>
        <v>136.38</v>
      </c>
      <c r="G31" s="57">
        <f>IF(G$8&lt;&gt;0,VLOOKUP(G$6,'District Data'!B$3:BK$609,22,FALSE),"")</f>
        <v>101.83</v>
      </c>
      <c r="H31" s="55">
        <f>IF(H$8&lt;&gt;0,VLOOKUP(H$6,'District Data'!B$3:BK$609,22,FALSE),"")</f>
        <v>168.4</v>
      </c>
      <c r="I31" s="57">
        <f>IF(I$8&lt;&gt;0,VLOOKUP(I$6,'District Data'!B$3:BK$609,22,FALSE),"")</f>
        <v>80.010000000000005</v>
      </c>
    </row>
    <row r="32" spans="1:9" x14ac:dyDescent="0.25">
      <c r="A32" s="27" t="s">
        <v>621</v>
      </c>
      <c r="B32" s="28"/>
      <c r="C32" s="29"/>
      <c r="D32" s="46" t="s">
        <v>620</v>
      </c>
      <c r="E32" s="47" t="s">
        <v>620</v>
      </c>
      <c r="F32" s="46" t="s">
        <v>620</v>
      </c>
      <c r="G32" s="48" t="s">
        <v>620</v>
      </c>
      <c r="H32" s="46" t="s">
        <v>620</v>
      </c>
      <c r="I32" s="48" t="s">
        <v>620</v>
      </c>
    </row>
    <row r="33" spans="1:9" x14ac:dyDescent="0.25">
      <c r="A33" s="27" t="s">
        <v>618</v>
      </c>
      <c r="B33" s="35">
        <v>22</v>
      </c>
      <c r="C33" s="29" t="s">
        <v>711</v>
      </c>
      <c r="D33" s="53">
        <f>IF(D$5&lt;&gt;0,VLOOKUP(D$6,'District Data'!B$3:BK$609,23,FALSE),"")</f>
        <v>220297.33</v>
      </c>
      <c r="E33" s="54">
        <f>IF(D$5&lt;&gt;0,VLOOKUP(D$6,'Similar District Data'!B$2:BK$609,23,FALSE),"")</f>
        <v>182008.86</v>
      </c>
      <c r="F33" s="53">
        <f>IF(D$5&lt;&gt;0, 'Statewide Data'!B22, "")</f>
        <v>169008.68</v>
      </c>
      <c r="G33" s="54">
        <f>IF(G$8&lt;&gt;0,VLOOKUP(G$6,'District Data'!B$3:BK$609,23,FALSE),"")</f>
        <v>266952.26</v>
      </c>
      <c r="H33" s="53">
        <f>IF(H$8&lt;&gt;0,VLOOKUP(H$6,'District Data'!B$3:BK$609,23,FALSE),"")</f>
        <v>270565.40999999997</v>
      </c>
      <c r="I33" s="54">
        <f>IF(I$8&lt;&gt;0,VLOOKUP(I$6,'District Data'!B$3:BK$609,23,FALSE),"")</f>
        <v>84247.94</v>
      </c>
    </row>
    <row r="34" spans="1:9" x14ac:dyDescent="0.25">
      <c r="A34" s="27" t="s">
        <v>618</v>
      </c>
      <c r="B34" s="35">
        <v>23</v>
      </c>
      <c r="C34" s="29" t="s">
        <v>712</v>
      </c>
      <c r="D34" s="49">
        <f>IF(D$5&lt;&gt;0,VLOOKUP(D$6,'District Data'!B$3:BK$609,24,FALSE),"")</f>
        <v>0.63849999999999996</v>
      </c>
      <c r="E34" s="50">
        <f>IF(D$5&lt;&gt;0,VLOOKUP(D$6,'Similar District Data'!B$2:BK$609,24,FALSE),"")</f>
        <v>0.6825</v>
      </c>
      <c r="F34" s="49">
        <f>IF(D$5&lt;&gt;0, 'Statewide Data'!B23, "")</f>
        <v>0.71440000000000003</v>
      </c>
      <c r="G34" s="50">
        <f>IF(G$8&lt;&gt;0,VLOOKUP(G$6,'District Data'!B$3:BK$609,24,FALSE),"")</f>
        <v>0.76549999999999996</v>
      </c>
      <c r="H34" s="49">
        <f>IF(H$8&lt;&gt;0,VLOOKUP(H$6,'District Data'!B$3:BK$609,24,FALSE),"")</f>
        <v>0.82240000000000002</v>
      </c>
      <c r="I34" s="50">
        <f>IF(I$8&lt;&gt;0,VLOOKUP(I$6,'District Data'!B$3:BK$609,24,FALSE),"")</f>
        <v>0.6552</v>
      </c>
    </row>
    <row r="35" spans="1:9" x14ac:dyDescent="0.25">
      <c r="A35" s="27" t="s">
        <v>618</v>
      </c>
      <c r="B35" s="35">
        <v>24</v>
      </c>
      <c r="C35" s="29" t="s">
        <v>713</v>
      </c>
      <c r="D35" s="49">
        <f>IF(D$5&lt;&gt;0,VLOOKUP(D$6,'District Data'!B$3:BK$609,25,FALSE),"")</f>
        <v>0.3332</v>
      </c>
      <c r="E35" s="50">
        <f>IF(D$5&lt;&gt;0,VLOOKUP(D$6,'Similar District Data'!B$2:BK$609,25,FALSE),"")</f>
        <v>0.2747</v>
      </c>
      <c r="F35" s="49">
        <f>IF(D$5&lt;&gt;0, 'Statewide Data'!B24, "")</f>
        <v>0.19750000000000001</v>
      </c>
      <c r="G35" s="50">
        <f>IF(G$8&lt;&gt;0,VLOOKUP(G$6,'District Data'!B$3:BK$609,25,FALSE),"")</f>
        <v>0.13</v>
      </c>
      <c r="H35" s="49">
        <f>IF(H$8&lt;&gt;0,VLOOKUP(H$6,'District Data'!B$3:BK$609,25,FALSE),"")</f>
        <v>0.1138</v>
      </c>
      <c r="I35" s="50">
        <f>IF(I$8&lt;&gt;0,VLOOKUP(I$6,'District Data'!B$3:BK$609,25,FALSE),"")</f>
        <v>0.28949999999999998</v>
      </c>
    </row>
    <row r="36" spans="1:9" x14ac:dyDescent="0.25">
      <c r="A36" s="27" t="s">
        <v>618</v>
      </c>
      <c r="B36" s="35">
        <v>25</v>
      </c>
      <c r="C36" s="29" t="s">
        <v>714</v>
      </c>
      <c r="D36" s="49">
        <f>IF(D$5&lt;&gt;0,VLOOKUP(D$6,'District Data'!B$3:BK$609,26,FALSE),"")</f>
        <v>2.8299999999999999E-2</v>
      </c>
      <c r="E36" s="50">
        <f>IF(D$5&lt;&gt;0,VLOOKUP(D$6,'Similar District Data'!B$2:BK$609,26,FALSE),"")</f>
        <v>4.2799999999999998E-2</v>
      </c>
      <c r="F36" s="49">
        <f>IF(D$5&lt;&gt;0, 'Statewide Data'!B25, "")</f>
        <v>8.8099999999999998E-2</v>
      </c>
      <c r="G36" s="50">
        <f>IF(G$8&lt;&gt;0,VLOOKUP(G$6,'District Data'!B$3:BK$609,26,FALSE),"")</f>
        <v>0.1045</v>
      </c>
      <c r="H36" s="49">
        <f>IF(H$8&lt;&gt;0,VLOOKUP(H$6,'District Data'!B$3:BK$609,26,FALSE),"")</f>
        <v>6.3799999999999996E-2</v>
      </c>
      <c r="I36" s="50">
        <f>IF(I$8&lt;&gt;0,VLOOKUP(I$6,'District Data'!B$3:BK$609,26,FALSE),"")</f>
        <v>5.5399999999999998E-2</v>
      </c>
    </row>
    <row r="37" spans="1:9" x14ac:dyDescent="0.25">
      <c r="A37" s="27" t="s">
        <v>618</v>
      </c>
      <c r="B37" s="35">
        <v>26</v>
      </c>
      <c r="C37" s="29" t="s">
        <v>715</v>
      </c>
      <c r="D37" s="49">
        <f>IF(D$5&lt;&gt;0,VLOOKUP(D$6,'District Data'!B$3:BK$609,27,FALSE),"")</f>
        <v>0.36149999999999999</v>
      </c>
      <c r="E37" s="50">
        <f>IF(D$5&lt;&gt;0,VLOOKUP(D$6,'Similar District Data'!B$2:BK$609,27,FALSE),"")</f>
        <v>0.3175</v>
      </c>
      <c r="F37" s="49">
        <f>IF(D$5&lt;&gt;0, 'Statewide Data'!B26, "")</f>
        <v>0.28560000000000002</v>
      </c>
      <c r="G37" s="50">
        <f>IF(G$8&lt;&gt;0,VLOOKUP(G$6,'District Data'!B$3:BK$609,27,FALSE),"")</f>
        <v>0.23449999999999999</v>
      </c>
      <c r="H37" s="49">
        <f>IF(H$8&lt;&gt;0,VLOOKUP(H$6,'District Data'!B$3:BK$609,27,FALSE),"")</f>
        <v>0.17760000000000001</v>
      </c>
      <c r="I37" s="50">
        <f>IF(I$8&lt;&gt;0,VLOOKUP(I$6,'District Data'!B$3:BK$609,27,FALSE),"")</f>
        <v>0.3448</v>
      </c>
    </row>
    <row r="38" spans="1:9" x14ac:dyDescent="0.25">
      <c r="A38" s="27" t="s">
        <v>618</v>
      </c>
      <c r="B38" s="35">
        <v>27</v>
      </c>
      <c r="C38" s="29" t="s">
        <v>716</v>
      </c>
      <c r="D38" s="58">
        <f>IF(D$5&lt;&gt;0,VLOOKUP(D$6,'District Data'!B$3:BK$609,28,FALSE),"")</f>
        <v>220.3</v>
      </c>
      <c r="E38" s="54">
        <f>IF(D$5&lt;&gt;0,VLOOKUP(D$6,'Similar District Data'!B$2:BK$609,28,FALSE),"")</f>
        <v>182.01</v>
      </c>
      <c r="F38" s="53">
        <f>IF(D$5&lt;&gt;0, 'Statewide Data'!B27, "")</f>
        <v>169.01</v>
      </c>
      <c r="G38" s="54">
        <f>IF(G$8&lt;&gt;0,VLOOKUP(G$6,'District Data'!B$3:BK$609,28,FALSE),"")</f>
        <v>266.95</v>
      </c>
      <c r="H38" s="53">
        <f>IF(H$8&lt;&gt;0,VLOOKUP(H$6,'District Data'!B$3:BK$609,28,FALSE),"")</f>
        <v>270.57</v>
      </c>
      <c r="I38" s="54">
        <f>IF(I$8&lt;&gt;0,VLOOKUP(I$6,'District Data'!B$3:BK$609,28,FALSE),"")</f>
        <v>84.25</v>
      </c>
    </row>
    <row r="39" spans="1:9" x14ac:dyDescent="0.25">
      <c r="A39" s="27" t="s">
        <v>618</v>
      </c>
      <c r="B39" s="35">
        <v>28</v>
      </c>
      <c r="C39" s="29" t="s">
        <v>717</v>
      </c>
      <c r="D39" s="58">
        <f>IF(D$5&lt;&gt;0,VLOOKUP(D$6,'District Data'!B$3:BK$609,29,FALSE),"")</f>
        <v>9143.23</v>
      </c>
      <c r="E39" s="54">
        <f>IF(D$5&lt;&gt;0,VLOOKUP(D$6,'Similar District Data'!B$2:BK$609,29,FALSE),"")</f>
        <v>7235.15</v>
      </c>
      <c r="F39" s="53">
        <f>IF(D$5&lt;&gt;0, 'Statewide Data'!B28, "")</f>
        <v>6501.02</v>
      </c>
      <c r="G39" s="54">
        <f>IF(G$8&lt;&gt;0,VLOOKUP(G$6,'District Data'!B$3:BK$609,29,FALSE),"")</f>
        <v>10363.64</v>
      </c>
      <c r="H39" s="53">
        <f>IF(H$8&lt;&gt;0,VLOOKUP(H$6,'District Data'!B$3:BK$609,29,FALSE),"")</f>
        <v>10732.05</v>
      </c>
      <c r="I39" s="54">
        <f>IF(I$8&lt;&gt;0,VLOOKUP(I$6,'District Data'!B$3:BK$609,29,FALSE),"")</f>
        <v>3175.04</v>
      </c>
    </row>
    <row r="40" spans="1:9" x14ac:dyDescent="0.25">
      <c r="A40" s="27" t="s">
        <v>618</v>
      </c>
      <c r="B40" s="35">
        <v>29</v>
      </c>
      <c r="C40" s="29" t="s">
        <v>718</v>
      </c>
      <c r="D40" s="58">
        <f>IF(D$5&lt;&gt;0,VLOOKUP(D$6,'District Data'!B$3:BK$609,30,FALSE),"")</f>
        <v>879.85</v>
      </c>
      <c r="E40" s="54">
        <f>IF(D$5&lt;&gt;0,VLOOKUP(D$6,'Similar District Data'!B$2:BK$609,30,FALSE),"")</f>
        <v>699.32</v>
      </c>
      <c r="F40" s="53">
        <f>IF(D$5&lt;&gt;0, 'Statewide Data'!B29, "")</f>
        <v>652.11</v>
      </c>
      <c r="G40" s="54">
        <f>IF(G$8&lt;&gt;0,VLOOKUP(G$6,'District Data'!B$3:BK$609,30,FALSE),"")</f>
        <v>880.42</v>
      </c>
      <c r="H40" s="53">
        <f>IF(H$8&lt;&gt;0,VLOOKUP(H$6,'District Data'!B$3:BK$609,30,FALSE),"")</f>
        <v>1174.42</v>
      </c>
      <c r="I40" s="54">
        <f>IF(I$8&lt;&gt;0,VLOOKUP(I$6,'District Data'!B$3:BK$609,30,FALSE),"")</f>
        <v>412.13</v>
      </c>
    </row>
    <row r="41" spans="1:9" x14ac:dyDescent="0.25">
      <c r="A41" s="27" t="s">
        <v>618</v>
      </c>
      <c r="B41" s="35">
        <v>30</v>
      </c>
      <c r="C41" s="29" t="s">
        <v>719</v>
      </c>
      <c r="D41" s="58">
        <f>IF(D$5&lt;&gt;0,VLOOKUP(D$6,'District Data'!B$3:BK$609,31,FALSE),"")</f>
        <v>200698.16</v>
      </c>
      <c r="E41" s="54">
        <f>IF(D$5&lt;&gt;0,VLOOKUP(D$6,'Similar District Data'!B$2:BK$609,31,FALSE),"")</f>
        <v>173207.8</v>
      </c>
      <c r="F41" s="53">
        <f>IF(D$5&lt;&gt;0, 'Statewide Data'!B30, "")</f>
        <v>165329.23000000001</v>
      </c>
      <c r="G41" s="54">
        <f>IF(G$8&lt;&gt;0,VLOOKUP(G$6,'District Data'!B$3:BK$609,31,FALSE),"")</f>
        <v>248121.5</v>
      </c>
      <c r="H41" s="53">
        <f>IF(H$8&lt;&gt;0,VLOOKUP(H$6,'District Data'!B$3:BK$609,31,FALSE),"")</f>
        <v>255592.46</v>
      </c>
      <c r="I41" s="54">
        <f>IF(I$8&lt;&gt;0,VLOOKUP(I$6,'District Data'!B$3:BK$609,31,FALSE),"")</f>
        <v>39375.67</v>
      </c>
    </row>
    <row r="42" spans="1:9" x14ac:dyDescent="0.25">
      <c r="A42" s="27" t="s">
        <v>618</v>
      </c>
      <c r="B42" s="35">
        <v>31</v>
      </c>
      <c r="C42" s="29" t="s">
        <v>720</v>
      </c>
      <c r="D42" s="59">
        <f>IF(D$5&lt;&gt;0,VLOOKUP(D$6,'District Data'!B$3:BK$609,32,FALSE),"")</f>
        <v>479</v>
      </c>
      <c r="E42" s="47" t="str">
        <f>IF(D$5&lt;&gt;0,VLOOKUP(D$6,'Similar District Data'!B$2:BK$609,32,FALSE),"")</f>
        <v>NA</v>
      </c>
      <c r="F42" s="53" t="str">
        <f>IF(D$5&lt;&gt;0, 'Statewide Data'!B31, "")</f>
        <v>NA</v>
      </c>
      <c r="G42" s="60">
        <f>IF(G$8&lt;&gt;0,VLOOKUP(G$6,'District Data'!B$3:BK$609,32,FALSE),"")</f>
        <v>547</v>
      </c>
      <c r="H42" s="61">
        <f>IF(H$8&lt;&gt;0,VLOOKUP(H$6,'District Data'!B$3:BK$609,32,FALSE),"")</f>
        <v>555</v>
      </c>
      <c r="I42" s="60">
        <f>IF(I$8&lt;&gt;0,VLOOKUP(I$6,'District Data'!B$3:BK$609,32,FALSE),"")</f>
        <v>1</v>
      </c>
    </row>
    <row r="43" spans="1:9" x14ac:dyDescent="0.25">
      <c r="A43" s="27" t="s">
        <v>618</v>
      </c>
      <c r="B43" s="35">
        <v>32</v>
      </c>
      <c r="C43" s="29" t="s">
        <v>721</v>
      </c>
      <c r="D43" s="53">
        <f>IF(D$5&lt;&gt;0,VLOOKUP(D$6,'District Data'!B$3:BK$609,33,FALSE),"")</f>
        <v>37355</v>
      </c>
      <c r="E43" s="54">
        <f>IF(D$5&lt;&gt;0,VLOOKUP(D$6,'Similar District Data'!B$2:BK$609,33,FALSE),"")</f>
        <v>35615</v>
      </c>
      <c r="F43" s="53">
        <f>IF(D$5&lt;&gt;0, 'Statewide Data'!B32, "")</f>
        <v>35296</v>
      </c>
      <c r="G43" s="54">
        <f>IF(G$8&lt;&gt;0,VLOOKUP(G$6,'District Data'!B$3:BK$609,33,FALSE),"")</f>
        <v>34197</v>
      </c>
      <c r="H43" s="53">
        <f>IF(H$8&lt;&gt;0,VLOOKUP(H$6,'District Data'!B$3:BK$609,33,FALSE),"")</f>
        <v>54521</v>
      </c>
      <c r="I43" s="54">
        <f>IF(I$8&lt;&gt;0,VLOOKUP(I$6,'District Data'!B$3:BK$609,33,FALSE),"")</f>
        <v>25982</v>
      </c>
    </row>
    <row r="44" spans="1:9" x14ac:dyDescent="0.25">
      <c r="A44" s="32" t="s">
        <v>618</v>
      </c>
      <c r="B44" s="36">
        <v>33</v>
      </c>
      <c r="C44" s="34" t="s">
        <v>722</v>
      </c>
      <c r="D44" s="62">
        <f>IF(D$5&lt;&gt;0,VLOOKUP(D$6,'District Data'!B$3:BK$609,34,FALSE),"")</f>
        <v>58358</v>
      </c>
      <c r="E44" s="63">
        <f>IF(D$5&lt;&gt;0,VLOOKUP(D$6,'Similar District Data'!B$2:BK$609,34,FALSE),"")</f>
        <v>58455.16</v>
      </c>
      <c r="F44" s="62">
        <f>IF(D$5&lt;&gt;0, 'Statewide Data'!B33, "")</f>
        <v>87564</v>
      </c>
      <c r="G44" s="63">
        <f>IF(G$8&lt;&gt;0,VLOOKUP(G$6,'District Data'!B$3:BK$609,34,FALSE),"")</f>
        <v>61928</v>
      </c>
      <c r="H44" s="62">
        <f>IF(H$8&lt;&gt;0,VLOOKUP(H$6,'District Data'!B$3:BK$609,34,FALSE),"")</f>
        <v>109250</v>
      </c>
      <c r="I44" s="63">
        <f>IF(I$8&lt;&gt;0,VLOOKUP(I$6,'District Data'!B$3:BK$609,34,FALSE),"")</f>
        <v>37435</v>
      </c>
    </row>
    <row r="45" spans="1:9" x14ac:dyDescent="0.25">
      <c r="A45" s="27" t="s">
        <v>622</v>
      </c>
      <c r="B45" s="28"/>
      <c r="C45" s="29"/>
      <c r="D45" s="46" t="s">
        <v>620</v>
      </c>
      <c r="E45" s="47" t="s">
        <v>620</v>
      </c>
      <c r="F45" s="46" t="s">
        <v>620</v>
      </c>
      <c r="G45" s="48" t="s">
        <v>620</v>
      </c>
      <c r="H45" s="46" t="s">
        <v>620</v>
      </c>
      <c r="I45" s="48" t="s">
        <v>620</v>
      </c>
    </row>
    <row r="46" spans="1:9" x14ac:dyDescent="0.25">
      <c r="A46" s="27" t="s">
        <v>618</v>
      </c>
      <c r="B46" s="35">
        <v>34</v>
      </c>
      <c r="C46" s="29" t="s">
        <v>723</v>
      </c>
      <c r="D46" s="46">
        <f>IF(D$5&lt;&gt;0,VLOOKUP(D$6,'District Data'!B$3:BK$609,35,FALSE),"")</f>
        <v>63.55</v>
      </c>
      <c r="E46" s="47">
        <f>IF(D$5&lt;&gt;0,VLOOKUP(D$6,'Similar District Data'!B$2:BK$609,35,FALSE),"")</f>
        <v>61.2</v>
      </c>
      <c r="F46" s="46">
        <f>IF(D$5&lt;&gt;0, 'Statewide Data'!B34, "")</f>
        <v>50.03</v>
      </c>
      <c r="G46" s="48">
        <f>IF(G$8&lt;&gt;0,VLOOKUP(G$6,'District Data'!B$3:BK$609,35,FALSE),"")</f>
        <v>70.8</v>
      </c>
      <c r="H46" s="46">
        <f>IF(H$8&lt;&gt;0,VLOOKUP(H$6,'District Data'!B$3:BK$609,35,FALSE),"")</f>
        <v>66.290000000000006</v>
      </c>
      <c r="I46" s="48">
        <f>IF(I$8&lt;&gt;0,VLOOKUP(I$6,'District Data'!B$3:BK$609,35,FALSE),"")</f>
        <v>53.18</v>
      </c>
    </row>
    <row r="47" spans="1:9" x14ac:dyDescent="0.25">
      <c r="A47" s="27" t="s">
        <v>618</v>
      </c>
      <c r="B47" s="35">
        <v>35</v>
      </c>
      <c r="C47" s="29" t="s">
        <v>724</v>
      </c>
      <c r="D47" s="46">
        <f>IF(D$5&lt;&gt;0,VLOOKUP(D$6,'District Data'!B$3:BK$609,36,FALSE),"")</f>
        <v>41.23</v>
      </c>
      <c r="E47" s="47">
        <f>IF(D$5&lt;&gt;0,VLOOKUP(D$6,'Similar District Data'!B$2:BK$609,36,FALSE),"")</f>
        <v>37.25</v>
      </c>
      <c r="F47" s="46">
        <f>IF(D$5&lt;&gt;0, 'Statewide Data'!B35, "")</f>
        <v>30.42</v>
      </c>
      <c r="G47" s="48">
        <f>IF(G$8&lt;&gt;0,VLOOKUP(G$6,'District Data'!B$3:BK$609,36,FALSE),"")</f>
        <v>31.88</v>
      </c>
      <c r="H47" s="46">
        <f>IF(H$8&lt;&gt;0,VLOOKUP(H$6,'District Data'!B$3:BK$609,36,FALSE),"")</f>
        <v>36.619999999999997</v>
      </c>
      <c r="I47" s="48">
        <f>IF(I$8&lt;&gt;0,VLOOKUP(I$6,'District Data'!B$3:BK$609,36,FALSE),"")</f>
        <v>37.14</v>
      </c>
    </row>
    <row r="48" spans="1:9" x14ac:dyDescent="0.25">
      <c r="A48" s="27" t="s">
        <v>618</v>
      </c>
      <c r="B48" s="35">
        <v>36</v>
      </c>
      <c r="C48" s="29" t="s">
        <v>725</v>
      </c>
      <c r="D48" s="46">
        <f>IF(D$5&lt;&gt;0,VLOOKUP(D$6,'District Data'!B$3:BK$609,37,FALSE),"")</f>
        <v>40.159999999999997</v>
      </c>
      <c r="E48" s="47">
        <f>IF(D$5&lt;&gt;0,VLOOKUP(D$6,'Similar District Data'!B$2:BK$609,37,FALSE),"")</f>
        <v>44.36</v>
      </c>
      <c r="F48" s="46">
        <f>IF(D$5&lt;&gt;0, 'Statewide Data'!B36, "")</f>
        <v>35.54</v>
      </c>
      <c r="G48" s="48">
        <f>IF(G$8&lt;&gt;0,VLOOKUP(G$6,'District Data'!B$3:BK$609,37,FALSE),"")</f>
        <v>53.99</v>
      </c>
      <c r="H48" s="46">
        <f>IF(H$8&lt;&gt;0,VLOOKUP(H$6,'District Data'!B$3:BK$609,37,FALSE),"")</f>
        <v>46.76</v>
      </c>
      <c r="I48" s="48">
        <f>IF(I$8&lt;&gt;0,VLOOKUP(I$6,'District Data'!B$3:BK$609,37,FALSE),"")</f>
        <v>35.97</v>
      </c>
    </row>
    <row r="49" spans="1:9" x14ac:dyDescent="0.25">
      <c r="A49" s="27" t="s">
        <v>618</v>
      </c>
      <c r="B49" s="35">
        <v>37</v>
      </c>
      <c r="C49" s="29" t="s">
        <v>726</v>
      </c>
      <c r="D49" s="46">
        <f>IF(D$5&lt;&gt;0,VLOOKUP(D$6,'District Data'!B$3:BK$609,38,FALSE),"")</f>
        <v>3.76</v>
      </c>
      <c r="E49" s="47">
        <f>IF(D$5&lt;&gt;0,VLOOKUP(D$6,'Similar District Data'!B$2:BK$609,38,FALSE),"")</f>
        <v>4.9000000000000004</v>
      </c>
      <c r="F49" s="46">
        <f>IF(D$5&lt;&gt;0, 'Statewide Data'!B37, "")</f>
        <v>4.4800000000000004</v>
      </c>
      <c r="G49" s="48">
        <f>IF(G$8&lt;&gt;0,VLOOKUP(G$6,'District Data'!B$3:BK$609,38,FALSE),"")</f>
        <v>3.9</v>
      </c>
      <c r="H49" s="46">
        <f>IF(H$8&lt;&gt;0,VLOOKUP(H$6,'District Data'!B$3:BK$609,38,FALSE),"")</f>
        <v>4.2</v>
      </c>
      <c r="I49" s="48">
        <f>IF(I$8&lt;&gt;0,VLOOKUP(I$6,'District Data'!B$3:BK$609,38,FALSE),"")</f>
        <v>6.77</v>
      </c>
    </row>
    <row r="50" spans="1:9" x14ac:dyDescent="0.25">
      <c r="A50" s="27" t="s">
        <v>618</v>
      </c>
      <c r="B50" s="35">
        <v>38</v>
      </c>
      <c r="C50" s="29" t="s">
        <v>727</v>
      </c>
      <c r="D50" s="53">
        <f>IF(D$5&lt;&gt;0,VLOOKUP(D$6,'District Data'!B$3:BK$609,39,FALSE),"")</f>
        <v>0</v>
      </c>
      <c r="E50" s="54">
        <f>IF(D$5&lt;&gt;0,VLOOKUP(D$6,'Similar District Data'!B$2:BK$609,39,FALSE),"")</f>
        <v>418</v>
      </c>
      <c r="F50" s="53">
        <f>IF(D$5&lt;&gt;0, 'Statewide Data'!B38, "")</f>
        <v>1539.93</v>
      </c>
      <c r="G50" s="54">
        <f>IF(G$8&lt;&gt;0,VLOOKUP(G$6,'District Data'!B$3:BK$609,39,FALSE),"")</f>
        <v>0</v>
      </c>
      <c r="H50" s="53">
        <f>IF(H$8&lt;&gt;0,VLOOKUP(H$6,'District Data'!B$3:BK$609,39,FALSE),"")</f>
        <v>0</v>
      </c>
      <c r="I50" s="54">
        <f>IF(I$8&lt;&gt;0,VLOOKUP(I$6,'District Data'!B$3:BK$609,39,FALSE),"")</f>
        <v>0</v>
      </c>
    </row>
    <row r="51" spans="1:9" x14ac:dyDescent="0.25">
      <c r="A51" s="32" t="s">
        <v>618</v>
      </c>
      <c r="B51" s="36">
        <v>39</v>
      </c>
      <c r="C51" s="34" t="s">
        <v>728</v>
      </c>
      <c r="D51" s="64">
        <f>IF(D$5&lt;&gt;0,VLOOKUP(D$6,'District Data'!B$3:BK$609,40,FALSE),"")</f>
        <v>1.0779000000000001</v>
      </c>
      <c r="E51" s="65">
        <f>IF(D$5&lt;&gt;0,VLOOKUP(D$6,'Similar District Data'!B$2:BK$609,40,FALSE),"")</f>
        <v>0.97019999999999995</v>
      </c>
      <c r="F51" s="64">
        <f>IF(D$5&lt;&gt;0, 'Statewide Data'!B39, "")</f>
        <v>1</v>
      </c>
      <c r="G51" s="65">
        <f>IF(G$8&lt;&gt;0,VLOOKUP(G$6,'District Data'!B$3:BK$609,40,FALSE),"")</f>
        <v>1.2402</v>
      </c>
      <c r="H51" s="66">
        <f>IF(H$8&lt;&gt;0,VLOOKUP(H$6,'District Data'!B$3:BK$609,40,FALSE),"")</f>
        <v>0.66959999999999997</v>
      </c>
      <c r="I51" s="65">
        <f>IF(I$8&lt;&gt;0,VLOOKUP(I$6,'District Data'!B$3:BK$609,40,FALSE),"")</f>
        <v>1.3483000000000001</v>
      </c>
    </row>
    <row r="52" spans="1:9" x14ac:dyDescent="0.25">
      <c r="A52" s="27" t="s">
        <v>623</v>
      </c>
      <c r="B52" s="28"/>
      <c r="C52" s="29"/>
      <c r="D52" s="46" t="s">
        <v>620</v>
      </c>
      <c r="E52" s="47" t="s">
        <v>620</v>
      </c>
      <c r="F52" s="46" t="s">
        <v>620</v>
      </c>
      <c r="G52" s="48" t="s">
        <v>620</v>
      </c>
      <c r="H52" s="46" t="s">
        <v>620</v>
      </c>
      <c r="I52" s="48" t="s">
        <v>620</v>
      </c>
    </row>
    <row r="53" spans="1:9" x14ac:dyDescent="0.25">
      <c r="A53" s="27" t="s">
        <v>618</v>
      </c>
      <c r="B53" s="35">
        <v>40</v>
      </c>
      <c r="C53" s="29" t="s">
        <v>729</v>
      </c>
      <c r="D53" s="53">
        <f>IF(D$5&lt;&gt;0,VLOOKUP(D$6,'District Data'!B$3:BK$609,41,FALSE),"")</f>
        <v>2192.52</v>
      </c>
      <c r="E53" s="54">
        <f>IF(D$5&lt;&gt;0,VLOOKUP(D$6,'Similar District Data'!B$2:BK$609,41,FALSE),"")</f>
        <v>1619.27</v>
      </c>
      <c r="F53" s="53">
        <f>IF(D$5&lt;&gt;0, 'Statewide Data'!B40, "")</f>
        <v>1688.49</v>
      </c>
      <c r="G53" s="54">
        <f>IF(G$8&lt;&gt;0,VLOOKUP(G$6,'District Data'!B$3:BK$609,41,FALSE),"")</f>
        <v>1656.78</v>
      </c>
      <c r="H53" s="53">
        <f>IF(H$8&lt;&gt;0,VLOOKUP(H$6,'District Data'!B$3:BK$609,41,FALSE),"")</f>
        <v>1454.53</v>
      </c>
      <c r="I53" s="54">
        <f>IF(I$8&lt;&gt;0,VLOOKUP(I$6,'District Data'!B$3:BK$609,41,FALSE),"")</f>
        <v>1823.56</v>
      </c>
    </row>
    <row r="54" spans="1:9" x14ac:dyDescent="0.25">
      <c r="A54" s="27" t="s">
        <v>618</v>
      </c>
      <c r="B54" s="35">
        <v>41</v>
      </c>
      <c r="C54" s="29" t="s">
        <v>730</v>
      </c>
      <c r="D54" s="53">
        <f>IF(D$5&lt;&gt;0,VLOOKUP(D$6,'District Data'!B$3:BK$609,42,FALSE),"")</f>
        <v>2226.09</v>
      </c>
      <c r="E54" s="54">
        <f>IF(D$5&lt;&gt;0,VLOOKUP(D$6,'Similar District Data'!B$2:BK$609,42,FALSE),"")</f>
        <v>1976.99</v>
      </c>
      <c r="F54" s="53">
        <f>IF(D$5&lt;&gt;0, 'Statewide Data'!B41, "")</f>
        <v>2277.52</v>
      </c>
      <c r="G54" s="54">
        <f>IF(G$8&lt;&gt;0,VLOOKUP(G$6,'District Data'!B$3:BK$609,42,FALSE),"")</f>
        <v>2381.0100000000002</v>
      </c>
      <c r="H54" s="53">
        <f>IF(H$8&lt;&gt;0,VLOOKUP(H$6,'District Data'!B$3:BK$609,42,FALSE),"")</f>
        <v>1934.79</v>
      </c>
      <c r="I54" s="54">
        <f>IF(I$8&lt;&gt;0,VLOOKUP(I$6,'District Data'!B$3:BK$609,42,FALSE),"")</f>
        <v>1941.36</v>
      </c>
    </row>
    <row r="55" spans="1:9" x14ac:dyDescent="0.25">
      <c r="A55" s="27" t="s">
        <v>618</v>
      </c>
      <c r="B55" s="35">
        <v>42</v>
      </c>
      <c r="C55" s="29" t="s">
        <v>731</v>
      </c>
      <c r="D55" s="53">
        <f>IF(D$5&lt;&gt;0,VLOOKUP(D$6,'District Data'!B$3:BK$609,43,FALSE),"")</f>
        <v>7005.07</v>
      </c>
      <c r="E55" s="54">
        <f>IF(D$5&lt;&gt;0,VLOOKUP(D$6,'Similar District Data'!B$2:BK$609,43,FALSE),"")</f>
        <v>7053.55</v>
      </c>
      <c r="F55" s="53">
        <f>IF(D$5&lt;&gt;0, 'Statewide Data'!B42, "")</f>
        <v>7462.17</v>
      </c>
      <c r="G55" s="54">
        <f>IF(G$8&lt;&gt;0,VLOOKUP(G$6,'District Data'!B$3:BK$609,43,FALSE),"")</f>
        <v>6463.55</v>
      </c>
      <c r="H55" s="53">
        <f>IF(H$8&lt;&gt;0,VLOOKUP(H$6,'District Data'!B$3:BK$609,43,FALSE),"")</f>
        <v>7126.82</v>
      </c>
      <c r="I55" s="54">
        <f>IF(I$8&lt;&gt;0,VLOOKUP(I$6,'District Data'!B$3:BK$609,43,FALSE),"")</f>
        <v>6489.97</v>
      </c>
    </row>
    <row r="56" spans="1:9" x14ac:dyDescent="0.25">
      <c r="A56" s="27" t="s">
        <v>618</v>
      </c>
      <c r="B56" s="35">
        <v>43</v>
      </c>
      <c r="C56" s="29" t="s">
        <v>732</v>
      </c>
      <c r="D56" s="53">
        <f>IF(D$5&lt;&gt;0,VLOOKUP(D$6,'District Data'!B$3:BK$609,44,FALSE),"")</f>
        <v>845.38</v>
      </c>
      <c r="E56" s="54">
        <f>IF(D$5&lt;&gt;0,VLOOKUP(D$6,'Similar District Data'!B$2:BK$609,44,FALSE),"")</f>
        <v>698.15</v>
      </c>
      <c r="F56" s="53">
        <f>IF(D$5&lt;&gt;0, 'Statewide Data'!B43, "")</f>
        <v>825.57</v>
      </c>
      <c r="G56" s="54">
        <f>IF(G$8&lt;&gt;0,VLOOKUP(G$6,'District Data'!B$3:BK$609,44,FALSE),"")</f>
        <v>1120.45</v>
      </c>
      <c r="H56" s="53">
        <f>IF(H$8&lt;&gt;0,VLOOKUP(H$6,'District Data'!B$3:BK$609,44,FALSE),"")</f>
        <v>665.08</v>
      </c>
      <c r="I56" s="54">
        <f>IF(I$8&lt;&gt;0,VLOOKUP(I$6,'District Data'!B$3:BK$609,44,FALSE),"")</f>
        <v>497.57</v>
      </c>
    </row>
    <row r="57" spans="1:9" x14ac:dyDescent="0.25">
      <c r="A57" s="27" t="s">
        <v>618</v>
      </c>
      <c r="B57" s="35">
        <v>44</v>
      </c>
      <c r="C57" s="29" t="s">
        <v>733</v>
      </c>
      <c r="D57" s="53">
        <f>IF(D$5&lt;&gt;0,VLOOKUP(D$6,'District Data'!B$3:BK$609,45,FALSE),"")</f>
        <v>386.91</v>
      </c>
      <c r="E57" s="54">
        <f>IF(D$5&lt;&gt;0,VLOOKUP(D$6,'Similar District Data'!B$2:BK$609,45,FALSE),"")</f>
        <v>315.19</v>
      </c>
      <c r="F57" s="53">
        <f>IF(D$5&lt;&gt;0, 'Statewide Data'!B44, "")</f>
        <v>438.09</v>
      </c>
      <c r="G57" s="54">
        <f>IF(G$8&lt;&gt;0,VLOOKUP(G$6,'District Data'!B$3:BK$609,45,FALSE),"")</f>
        <v>912.22</v>
      </c>
      <c r="H57" s="53">
        <f>IF(H$8&lt;&gt;0,VLOOKUP(H$6,'District Data'!B$3:BK$609,45,FALSE),"")</f>
        <v>465.21</v>
      </c>
      <c r="I57" s="54">
        <f>IF(I$8&lt;&gt;0,VLOOKUP(I$6,'District Data'!B$3:BK$609,45,FALSE),"")</f>
        <v>81.760000000000005</v>
      </c>
    </row>
    <row r="58" spans="1:9" x14ac:dyDescent="0.25">
      <c r="A58" s="32" t="s">
        <v>618</v>
      </c>
      <c r="B58" s="36">
        <v>45</v>
      </c>
      <c r="C58" s="34" t="s">
        <v>734</v>
      </c>
      <c r="D58" s="62">
        <f>IF(D$5&lt;&gt;0,VLOOKUP(D$6,'District Data'!B$3:BK$609,46,FALSE),"")</f>
        <v>12655.97</v>
      </c>
      <c r="E58" s="63">
        <f>IF(D$5&lt;&gt;0,VLOOKUP(D$6,'Similar District Data'!B$2:BK$609,46,FALSE),"")</f>
        <v>11663.15</v>
      </c>
      <c r="F58" s="62">
        <f>IF(D$5&lt;&gt;0, 'Statewide Data'!B45, "")</f>
        <v>12691.85</v>
      </c>
      <c r="G58" s="63">
        <f>IF(G$8&lt;&gt;0,VLOOKUP(G$6,'District Data'!B$3:BK$609,46,FALSE),"")</f>
        <v>12534.01</v>
      </c>
      <c r="H58" s="62">
        <f>IF(H$8&lt;&gt;0,VLOOKUP(H$6,'District Data'!B$3:BK$609,46,FALSE),"")</f>
        <v>11646.43</v>
      </c>
      <c r="I58" s="63">
        <f>IF(I$8&lt;&gt;0,VLOOKUP(I$6,'District Data'!B$3:BK$609,46,FALSE),"")</f>
        <v>10834.23</v>
      </c>
    </row>
    <row r="59" spans="1:9" x14ac:dyDescent="0.25">
      <c r="A59" s="27" t="s">
        <v>624</v>
      </c>
      <c r="B59" s="28"/>
      <c r="C59" s="29"/>
      <c r="D59" s="46" t="s">
        <v>620</v>
      </c>
      <c r="E59" s="47" t="s">
        <v>620</v>
      </c>
      <c r="F59" s="53" t="s">
        <v>620</v>
      </c>
      <c r="G59" s="54" t="s">
        <v>620</v>
      </c>
      <c r="H59" s="53" t="s">
        <v>620</v>
      </c>
      <c r="I59" s="54" t="s">
        <v>620</v>
      </c>
    </row>
    <row r="60" spans="1:9" x14ac:dyDescent="0.25">
      <c r="A60" s="27" t="s">
        <v>618</v>
      </c>
      <c r="B60" s="35">
        <v>46</v>
      </c>
      <c r="C60" s="29" t="s">
        <v>735</v>
      </c>
      <c r="D60" s="53">
        <f>IF(D$5&lt;&gt;0,VLOOKUP(D$6,'District Data'!B$3:BK$609,47,FALSE),"")</f>
        <v>3715.99</v>
      </c>
      <c r="E60" s="54">
        <f>IF(D$5&lt;&gt;0,VLOOKUP(D$6,'Similar District Data'!B$2:BK$609,47,FALSE),"")</f>
        <v>4737.1099999999997</v>
      </c>
      <c r="F60" s="53">
        <f>IF(D$5&lt;&gt;0, 'Statewide Data'!B46, "")</f>
        <v>6162.05</v>
      </c>
      <c r="G60" s="54">
        <f>IF(G$8&lt;&gt;0,VLOOKUP(G$6,'District Data'!B$3:BK$609,47,FALSE),"")</f>
        <v>3531.48</v>
      </c>
      <c r="H60" s="53">
        <f>IF(H$8&lt;&gt;0,VLOOKUP(H$6,'District Data'!B$3:BK$609,47,FALSE),"")</f>
        <v>2077.21</v>
      </c>
      <c r="I60" s="54">
        <f>IF(I$8&lt;&gt;0,VLOOKUP(I$6,'District Data'!B$3:BK$609,47,FALSE),"")</f>
        <v>7735.29</v>
      </c>
    </row>
    <row r="61" spans="1:9" x14ac:dyDescent="0.25">
      <c r="A61" s="27" t="s">
        <v>618</v>
      </c>
      <c r="B61" s="35">
        <v>47</v>
      </c>
      <c r="C61" s="29" t="s">
        <v>736</v>
      </c>
      <c r="D61" s="49">
        <f>IF(D$5&lt;&gt;0,VLOOKUP(D$6,'District Data'!B$3:BK$609,48,FALSE),"")</f>
        <v>0.27910000000000001</v>
      </c>
      <c r="E61" s="50">
        <f>IF(D$5&lt;&gt;0,VLOOKUP(D$6,'Similar District Data'!B$2:BK$609,48,FALSE),"")</f>
        <v>0.34689999999999999</v>
      </c>
      <c r="F61" s="49">
        <f>IF(D$5&lt;&gt;0, 'Statewide Data'!B47, "")</f>
        <v>0.41589999999999999</v>
      </c>
      <c r="G61" s="50">
        <f>IF(G$8&lt;&gt;0,VLOOKUP(G$6,'District Data'!B$3:BK$609,48,FALSE),"")</f>
        <v>0.2477</v>
      </c>
      <c r="H61" s="49">
        <f>IF(H$8&lt;&gt;0,VLOOKUP(H$6,'District Data'!B$3:BK$609,48,FALSE),"")</f>
        <v>0.1729</v>
      </c>
      <c r="I61" s="50">
        <f>IF(I$8&lt;&gt;0,VLOOKUP(I$6,'District Data'!B$3:BK$609,48,FALSE),"")</f>
        <v>0.56340000000000001</v>
      </c>
    </row>
    <row r="62" spans="1:9" x14ac:dyDescent="0.25">
      <c r="A62" s="27" t="s">
        <v>618</v>
      </c>
      <c r="B62" s="35">
        <v>48</v>
      </c>
      <c r="C62" s="29" t="s">
        <v>737</v>
      </c>
      <c r="D62" s="53">
        <f>IF(D$5&lt;&gt;0,VLOOKUP(D$6,'District Data'!B$3:BK$609,49,FALSE),"")</f>
        <v>7796.15</v>
      </c>
      <c r="E62" s="54">
        <f>IF(D$5&lt;&gt;0,VLOOKUP(D$6,'Similar District Data'!B$2:BK$609,49,FALSE),"")</f>
        <v>6751.21</v>
      </c>
      <c r="F62" s="53">
        <f>IF(D$5&lt;&gt;0, 'Statewide Data'!B48, "")</f>
        <v>6479.29</v>
      </c>
      <c r="G62" s="54">
        <f>IF(G$8&lt;&gt;0,VLOOKUP(G$6,'District Data'!B$3:BK$609,49,FALSE),"")</f>
        <v>9095.4599999999991</v>
      </c>
      <c r="H62" s="53">
        <f>IF(H$8&lt;&gt;0,VLOOKUP(H$6,'District Data'!B$3:BK$609,49,FALSE),"")</f>
        <v>8894.2900000000009</v>
      </c>
      <c r="I62" s="54">
        <f>IF(I$8&lt;&gt;0,VLOOKUP(I$6,'District Data'!B$3:BK$609,49,FALSE),"")</f>
        <v>1915.17</v>
      </c>
    </row>
    <row r="63" spans="1:9" x14ac:dyDescent="0.25">
      <c r="A63" s="27" t="s">
        <v>618</v>
      </c>
      <c r="B63" s="35">
        <v>49</v>
      </c>
      <c r="C63" s="29" t="s">
        <v>738</v>
      </c>
      <c r="D63" s="49">
        <f>IF(D$5&lt;&gt;0,VLOOKUP(D$6,'District Data'!B$3:BK$609,50,FALSE),"")</f>
        <v>0.58550000000000002</v>
      </c>
      <c r="E63" s="50">
        <f>IF(D$5&lt;&gt;0,VLOOKUP(D$6,'Similar District Data'!B$2:BK$609,50,FALSE),"")</f>
        <v>0.49440000000000001</v>
      </c>
      <c r="F63" s="49">
        <f>IF(D$5&lt;&gt;0, 'Statewide Data'!B49, "")</f>
        <v>0.43730000000000002</v>
      </c>
      <c r="G63" s="50">
        <f>IF(G$8&lt;&gt;0,VLOOKUP(G$6,'District Data'!B$3:BK$609,50,FALSE),"")</f>
        <v>0.63800000000000001</v>
      </c>
      <c r="H63" s="49">
        <f>IF(H$8&lt;&gt;0,VLOOKUP(H$6,'District Data'!B$3:BK$609,50,FALSE),"")</f>
        <v>0.74050000000000005</v>
      </c>
      <c r="I63" s="50">
        <f>IF(I$8&lt;&gt;0,VLOOKUP(I$6,'District Data'!B$3:BK$609,50,FALSE),"")</f>
        <v>0.13950000000000001</v>
      </c>
    </row>
    <row r="64" spans="1:9" x14ac:dyDescent="0.25">
      <c r="A64" s="27"/>
      <c r="B64" s="35">
        <v>50</v>
      </c>
      <c r="C64" s="29" t="s">
        <v>739</v>
      </c>
      <c r="D64" s="53">
        <f>IF(D$5&lt;&gt;0,VLOOKUP(D$6,'District Data'!B$3:BK$609,51,FALSE),"")</f>
        <v>1214.3</v>
      </c>
      <c r="E64" s="54">
        <f>IF(D$5&lt;&gt;0,VLOOKUP(D$6,'Similar District Data'!B$2:BK$609,51,FALSE),"")</f>
        <v>1329.3</v>
      </c>
      <c r="F64" s="53">
        <f>IF(D$5&lt;&gt;0, 'Statewide Data'!B50, "")</f>
        <v>1168.83</v>
      </c>
      <c r="G64" s="54">
        <f>IF(G$8&lt;&gt;0,VLOOKUP(G$6,'District Data'!B$3:BK$609,51,FALSE),"")</f>
        <v>1082.95</v>
      </c>
      <c r="H64" s="53">
        <f>IF(H$8&lt;&gt;0,VLOOKUP(H$6,'District Data'!B$3:BK$609,51,FALSE),"")</f>
        <v>719.8</v>
      </c>
      <c r="I64" s="54">
        <f>IF(I$8&lt;&gt;0,VLOOKUP(I$6,'District Data'!B$3:BK$609,51,FALSE),"")</f>
        <v>2998.17</v>
      </c>
    </row>
    <row r="65" spans="1:9" x14ac:dyDescent="0.25">
      <c r="A65" s="27"/>
      <c r="B65" s="35">
        <v>51</v>
      </c>
      <c r="C65" s="29" t="s">
        <v>740</v>
      </c>
      <c r="D65" s="49">
        <f>IF(D$5&lt;&gt;0,VLOOKUP(D$6,'District Data'!B$3:BK$609,52,FALSE),"")</f>
        <v>9.1200000000000003E-2</v>
      </c>
      <c r="E65" s="50">
        <f>IF(D$5&lt;&gt;0,VLOOKUP(D$6,'Similar District Data'!B$2:BK$609,52,FALSE),"")</f>
        <v>9.7299999999999998E-2</v>
      </c>
      <c r="F65" s="49">
        <f>IF(D$5&lt;&gt;0, 'Statewide Data'!B51, "")</f>
        <v>7.8899999999999998E-2</v>
      </c>
      <c r="G65" s="50">
        <f>IF(G$8&lt;&gt;0,VLOOKUP(G$6,'District Data'!B$3:BK$609,52,FALSE),"")</f>
        <v>7.5999999999999998E-2</v>
      </c>
      <c r="H65" s="49">
        <f>IF(H$8&lt;&gt;0,VLOOKUP(H$6,'District Data'!B$3:BK$609,52,FALSE),"")</f>
        <v>5.9900000000000002E-2</v>
      </c>
      <c r="I65" s="50">
        <f>IF(I$8&lt;&gt;0,VLOOKUP(I$6,'District Data'!B$3:BK$609,52,FALSE),"")</f>
        <v>0.21840000000000001</v>
      </c>
    </row>
    <row r="66" spans="1:9" x14ac:dyDescent="0.25">
      <c r="A66" s="27" t="s">
        <v>618</v>
      </c>
      <c r="B66" s="35">
        <v>52</v>
      </c>
      <c r="C66" s="29" t="s">
        <v>741</v>
      </c>
      <c r="D66" s="53">
        <f>IF(D$5&lt;&gt;0,VLOOKUP(D$6,'District Data'!B$3:BK$609,53,FALSE),"")</f>
        <v>589.32000000000005</v>
      </c>
      <c r="E66" s="54">
        <f>IF(D$5&lt;&gt;0,VLOOKUP(D$6,'Similar District Data'!B$2:BK$609,53,FALSE),"")</f>
        <v>838.43</v>
      </c>
      <c r="F66" s="53">
        <f>IF(D$5&lt;&gt;0, 'Statewide Data'!B52, "")</f>
        <v>1005.72</v>
      </c>
      <c r="G66" s="54">
        <f>IF(G$8&lt;&gt;0,VLOOKUP(G$6,'District Data'!B$3:BK$609,53,FALSE),"")</f>
        <v>546.24</v>
      </c>
      <c r="H66" s="53">
        <f>IF(H$8&lt;&gt;0,VLOOKUP(H$6,'District Data'!B$3:BK$609,53,FALSE),"")</f>
        <v>320.64999999999998</v>
      </c>
      <c r="I66" s="54">
        <f>IF(I$8&lt;&gt;0,VLOOKUP(I$6,'District Data'!B$3:BK$609,53,FALSE),"")</f>
        <v>1081.6500000000001</v>
      </c>
    </row>
    <row r="67" spans="1:9" x14ac:dyDescent="0.25">
      <c r="A67" s="27" t="s">
        <v>618</v>
      </c>
      <c r="B67" s="35">
        <v>53</v>
      </c>
      <c r="C67" s="29" t="s">
        <v>742</v>
      </c>
      <c r="D67" s="49">
        <f>IF(D$5&lt;&gt;0,VLOOKUP(D$6,'District Data'!B$3:BK$609,54,FALSE),"")</f>
        <v>4.4299999999999999E-2</v>
      </c>
      <c r="E67" s="50">
        <f>IF(D$5&lt;&gt;0,VLOOKUP(D$6,'Similar District Data'!B$2:BK$609,54,FALSE),"")</f>
        <v>6.1400000000000003E-2</v>
      </c>
      <c r="F67" s="49">
        <f>IF(D$5&lt;&gt;0, 'Statewide Data'!B53, "")</f>
        <v>6.7900000000000002E-2</v>
      </c>
      <c r="G67" s="50">
        <f>IF(G$8&lt;&gt;0,VLOOKUP(G$6,'District Data'!B$3:BK$609,54,FALSE),"")</f>
        <v>3.8300000000000001E-2</v>
      </c>
      <c r="H67" s="49">
        <f>IF(H$8&lt;&gt;0,VLOOKUP(H$6,'District Data'!B$3:BK$609,54,FALSE),"")</f>
        <v>2.6700000000000002E-2</v>
      </c>
      <c r="I67" s="50">
        <f>IF(I$8&lt;&gt;0,VLOOKUP(I$6,'District Data'!B$3:BK$609,54,FALSE),"")</f>
        <v>7.8799999999999995E-2</v>
      </c>
    </row>
    <row r="68" spans="1:9" x14ac:dyDescent="0.25">
      <c r="A68" s="27" t="s">
        <v>618</v>
      </c>
      <c r="B68" s="35">
        <v>54</v>
      </c>
      <c r="C68" s="29" t="s">
        <v>743</v>
      </c>
      <c r="D68" s="53">
        <f>IF(D$5&lt;&gt;0,VLOOKUP(D$6,'District Data'!B$3:BK$609,55,FALSE),"")</f>
        <v>13315.77</v>
      </c>
      <c r="E68" s="54">
        <f>IF(D$5&lt;&gt;0,VLOOKUP(D$6,'Similar District Data'!B$2:BK$609,55,FALSE),"")</f>
        <v>13656.06</v>
      </c>
      <c r="F68" s="53">
        <f>IF(D$5&lt;&gt;0, 'Statewide Data'!B54, "")</f>
        <v>14815.9</v>
      </c>
      <c r="G68" s="54">
        <f>IF(G$8&lt;&gt;0,VLOOKUP(G$6,'District Data'!B$3:BK$609,55,FALSE),"")</f>
        <v>14256.13</v>
      </c>
      <c r="H68" s="53">
        <f>IF(H$8&lt;&gt;0,VLOOKUP(H$6,'District Data'!B$3:BK$609,55,FALSE),"")</f>
        <v>12011.94</v>
      </c>
      <c r="I68" s="54">
        <f>IF(I$8&lt;&gt;0,VLOOKUP(I$6,'District Data'!B$3:BK$609,55,FALSE),"")</f>
        <v>13730.27</v>
      </c>
    </row>
    <row r="69" spans="1:9" x14ac:dyDescent="0.25">
      <c r="A69" s="27" t="s">
        <v>618</v>
      </c>
      <c r="B69" s="35">
        <v>55</v>
      </c>
      <c r="C69" s="29" t="s">
        <v>744</v>
      </c>
      <c r="D69" s="53">
        <f>IF(D$5&lt;&gt;0,VLOOKUP(D$6,'District Data'!B$3:BK$609,56,FALSE),"")</f>
        <v>2860.03</v>
      </c>
      <c r="E69" s="54">
        <f>IF(D$5&lt;&gt;0,VLOOKUP(D$6,'Similar District Data'!B$2:BK$609,56,FALSE),"")</f>
        <v>3179.49</v>
      </c>
      <c r="F69" s="53">
        <f>IF(D$5&lt;&gt;0, 'Statewide Data'!B55, "")</f>
        <v>4049.14</v>
      </c>
      <c r="G69" s="54">
        <f>IF(G$8&lt;&gt;0,VLOOKUP(G$6,'District Data'!B$3:BK$609,56,FALSE),"")</f>
        <v>2181.85</v>
      </c>
      <c r="H69" s="53">
        <f>IF(H$8&lt;&gt;0,VLOOKUP(H$6,'District Data'!B$3:BK$609,56,FALSE),"")</f>
        <v>596.53</v>
      </c>
      <c r="I69" s="54">
        <f>IF(I$8&lt;&gt;0,VLOOKUP(I$6,'District Data'!B$3:BK$609,56,FALSE),"")</f>
        <v>13658.09</v>
      </c>
    </row>
    <row r="70" spans="1:9" x14ac:dyDescent="0.25">
      <c r="A70" s="32" t="s">
        <v>618</v>
      </c>
      <c r="B70" s="36">
        <v>56</v>
      </c>
      <c r="C70" s="34" t="s">
        <v>745</v>
      </c>
      <c r="D70" s="51">
        <f>IF(D$5&lt;&gt;0,VLOOKUP(D$6,'District Data'!B$3:BK$609,57,FALSE),"")</f>
        <v>0.53159999999999996</v>
      </c>
      <c r="E70" s="52">
        <f>IF(D$5&lt;&gt;0,VLOOKUP(D$6,'Similar District Data'!B$2:BK$609,57,FALSE),"")</f>
        <v>0.69030000000000002</v>
      </c>
      <c r="F70" s="51">
        <f>IF(D$5&lt;&gt;0, 'Statewide Data'!B56, "")</f>
        <v>0.82250000000000001</v>
      </c>
      <c r="G70" s="52">
        <f>IF(G$8&lt;&gt;0,VLOOKUP(G$6,'District Data'!B$3:BK$609,57,FALSE),"")</f>
        <v>0.39660000000000001</v>
      </c>
      <c r="H70" s="51">
        <f>IF(H$8&lt;&gt;0,VLOOKUP(H$6,'District Data'!B$3:BK$609,57,FALSE),"")</f>
        <v>5.8299999999999998E-2</v>
      </c>
      <c r="I70" s="52">
        <f>IF(I$8&lt;&gt;0,VLOOKUP(I$6,'District Data'!B$3:BK$609,57,FALSE),"")</f>
        <v>8.7908000000000008</v>
      </c>
    </row>
    <row r="71" spans="1:9" x14ac:dyDescent="0.25">
      <c r="A71" s="27" t="s">
        <v>625</v>
      </c>
      <c r="B71" s="28"/>
      <c r="C71" s="29"/>
      <c r="D71" s="46" t="s">
        <v>620</v>
      </c>
      <c r="E71" s="47" t="s">
        <v>620</v>
      </c>
      <c r="F71" s="46" t="s">
        <v>620</v>
      </c>
      <c r="G71" s="48" t="s">
        <v>620</v>
      </c>
      <c r="H71" s="46" t="s">
        <v>620</v>
      </c>
      <c r="I71" s="48" t="s">
        <v>620</v>
      </c>
    </row>
    <row r="72" spans="1:9" x14ac:dyDescent="0.25">
      <c r="A72" s="27" t="s">
        <v>618</v>
      </c>
      <c r="B72" s="35">
        <v>57</v>
      </c>
      <c r="C72" s="29" t="s">
        <v>746</v>
      </c>
      <c r="D72" s="49">
        <f>IF(D$5&lt;&gt;0,VLOOKUP(D$6,'District Data'!B$3:BK$609,58,FALSE),"")</f>
        <v>0.56789999999999996</v>
      </c>
      <c r="E72" s="50">
        <f>IF(D$5&lt;&gt;0,VLOOKUP(D$6,'Similar District Data'!B$2:BK$609,58,FALSE),"")</f>
        <v>0.54010000000000002</v>
      </c>
      <c r="F72" s="49">
        <f>IF(D$5&lt;&gt;0, 'Statewide Data'!B57, "")</f>
        <v>0.53690000000000004</v>
      </c>
      <c r="G72" s="50">
        <f>IF(G$8&lt;&gt;0,VLOOKUP(G$6,'District Data'!B$3:BK$609,58,FALSE),"")</f>
        <v>0.55740000000000001</v>
      </c>
      <c r="H72" s="49">
        <f>IF(H$8&lt;&gt;0,VLOOKUP(H$6,'District Data'!B$3:BK$609,58,FALSE),"")</f>
        <v>0.59199999999999997</v>
      </c>
      <c r="I72" s="50">
        <f>IF(I$8&lt;&gt;0,VLOOKUP(I$6,'District Data'!B$3:BK$609,58,FALSE),"")</f>
        <v>0.56489999999999996</v>
      </c>
    </row>
    <row r="73" spans="1:9" x14ac:dyDescent="0.25">
      <c r="A73" s="27" t="s">
        <v>618</v>
      </c>
      <c r="B73" s="35">
        <v>58</v>
      </c>
      <c r="C73" s="29" t="s">
        <v>747</v>
      </c>
      <c r="D73" s="49">
        <f>IF(D$5&lt;&gt;0,VLOOKUP(D$6,'District Data'!B$3:BK$609,59,FALSE),"")</f>
        <v>0.22839999999999999</v>
      </c>
      <c r="E73" s="50">
        <f>IF(D$5&lt;&gt;0,VLOOKUP(D$6,'Similar District Data'!B$2:BK$609,59,FALSE),"")</f>
        <v>0.2266</v>
      </c>
      <c r="F73" s="49">
        <f>IF(D$5&lt;&gt;0, 'Statewide Data'!B58, "")</f>
        <v>0.21529999999999999</v>
      </c>
      <c r="G73" s="50">
        <f>IF(G$8&lt;&gt;0,VLOOKUP(G$6,'District Data'!B$3:BK$609,59,FALSE),"")</f>
        <v>0.19800000000000001</v>
      </c>
      <c r="H73" s="49">
        <f>IF(H$8&lt;&gt;0,VLOOKUP(H$6,'District Data'!B$3:BK$609,59,FALSE),"")</f>
        <v>0.23089999999999999</v>
      </c>
      <c r="I73" s="50">
        <f>IF(I$8&lt;&gt;0,VLOOKUP(I$6,'District Data'!B$3:BK$609,59,FALSE),"")</f>
        <v>0.23649999999999999</v>
      </c>
    </row>
    <row r="74" spans="1:9" x14ac:dyDescent="0.25">
      <c r="A74" s="27" t="s">
        <v>618</v>
      </c>
      <c r="B74" s="35">
        <v>59</v>
      </c>
      <c r="C74" s="29" t="s">
        <v>748</v>
      </c>
      <c r="D74" s="49">
        <f>IF(D$5&lt;&gt;0,VLOOKUP(D$6,'District Data'!B$3:BK$609,60,FALSE),"")</f>
        <v>0.16009999999999999</v>
      </c>
      <c r="E74" s="50">
        <f>IF(D$5&lt;&gt;0,VLOOKUP(D$6,'Similar District Data'!B$2:BK$609,60,FALSE),"")</f>
        <v>0.19209999999999999</v>
      </c>
      <c r="F74" s="49">
        <f>IF(D$5&lt;&gt;0, 'Statewide Data'!B59, "")</f>
        <v>0.2044</v>
      </c>
      <c r="G74" s="50">
        <f>IF(G$8&lt;&gt;0,VLOOKUP(G$6,'District Data'!B$3:BK$609,60,FALSE),"")</f>
        <v>0.1774</v>
      </c>
      <c r="H74" s="49">
        <f>IF(H$8&lt;&gt;0,VLOOKUP(H$6,'District Data'!B$3:BK$609,60,FALSE),"")</f>
        <v>0.1333</v>
      </c>
      <c r="I74" s="50">
        <f>IF(I$8&lt;&gt;0,VLOOKUP(I$6,'District Data'!B$3:BK$609,60,FALSE),"")</f>
        <v>0.16830000000000001</v>
      </c>
    </row>
    <row r="75" spans="1:9" x14ac:dyDescent="0.25">
      <c r="A75" s="27" t="s">
        <v>618</v>
      </c>
      <c r="B75" s="35">
        <v>60</v>
      </c>
      <c r="C75" s="29" t="s">
        <v>749</v>
      </c>
      <c r="D75" s="49">
        <f>IF(D$5&lt;&gt;0,VLOOKUP(D$6,'District Data'!B$3:BK$609,61,FALSE),"")</f>
        <v>2.24E-2</v>
      </c>
      <c r="E75" s="50">
        <f>IF(D$5&lt;&gt;0,VLOOKUP(D$6,'Similar District Data'!B$2:BK$609,61,FALSE),"")</f>
        <v>2.47E-2</v>
      </c>
      <c r="F75" s="49">
        <f>IF(D$5&lt;&gt;0, 'Statewide Data'!B60, "")</f>
        <v>2.6800000000000001E-2</v>
      </c>
      <c r="G75" s="50">
        <f>IF(G$8&lt;&gt;0,VLOOKUP(G$6,'District Data'!B$3:BK$609,61,FALSE),"")</f>
        <v>3.32E-2</v>
      </c>
      <c r="H75" s="49">
        <f>IF(H$8&lt;&gt;0,VLOOKUP(H$6,'District Data'!B$3:BK$609,61,FALSE),"")</f>
        <v>2.4199999999999999E-2</v>
      </c>
      <c r="I75" s="50">
        <f>IF(I$8&lt;&gt;0,VLOOKUP(I$6,'District Data'!B$3:BK$609,61,FALSE),"")</f>
        <v>1.2200000000000001E-2</v>
      </c>
    </row>
    <row r="76" spans="1:9" x14ac:dyDescent="0.25">
      <c r="A76" s="34"/>
      <c r="B76" s="36">
        <v>61</v>
      </c>
      <c r="C76" s="34" t="s">
        <v>750</v>
      </c>
      <c r="D76" s="51">
        <f>IF(D$5&lt;&gt;0,VLOOKUP(D$6,'District Data'!B$3:BK$609,62,FALSE),"")</f>
        <v>2.1100000000000001E-2</v>
      </c>
      <c r="E76" s="52">
        <f>IF(D$5&lt;&gt;0,VLOOKUP(D$6,'Similar District Data'!B$2:BK$609,62,FALSE),"")</f>
        <v>1.66E-2</v>
      </c>
      <c r="F76" s="51">
        <f>IF(D$5&lt;&gt;0, 'Statewide Data'!B61, "")</f>
        <v>1.66E-2</v>
      </c>
      <c r="G76" s="52">
        <f>IF(G$8&lt;&gt;0,VLOOKUP(G$6,'District Data'!B$3:BK$609,62,FALSE),"")</f>
        <v>3.4000000000000002E-2</v>
      </c>
      <c r="H76" s="51">
        <f>IF(H$8&lt;&gt;0,VLOOKUP(H$6,'District Data'!B$3:BK$609,62,FALSE),"")</f>
        <v>1.9599999999999999E-2</v>
      </c>
      <c r="I76" s="52">
        <f>IF(I$8&lt;&gt;0,VLOOKUP(I$6,'District Data'!B$3:BK$609,62,FALSE),"")</f>
        <v>1.8200000000000001E-2</v>
      </c>
    </row>
  </sheetData>
  <mergeCells count="5">
    <mergeCell ref="D6:F6"/>
    <mergeCell ref="A1:I1"/>
    <mergeCell ref="A2:I2"/>
    <mergeCell ref="A4:I4"/>
    <mergeCell ref="D5:F5"/>
  </mergeCells>
  <pageMargins left="0.45" right="0.45" top="0.25" bottom="0.25" header="0.3" footer="0.3"/>
  <pageSetup scale="61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000-000000000000}">
          <x14:formula1>
            <xm:f>Names!$A$2:$A$609</xm:f>
          </x14:formula1>
          <xm:sqref>D5:F5 G8:I8</xm:sqref>
        </x14:dataValidation>
        <x14:dataValidation type="list" allowBlank="1" showInputMessage="1" showErrorMessage="1" xr:uid="{00000000-0002-0000-0000-000001000000}">
          <x14:formula1>
            <xm:f>'V:\[DISTRICT_PROFILE_REPORT_FY14.XLSX]District Data'!#REF!</xm:f>
          </x14:formula1>
          <xm:sqref>G5:I5 A5:C5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609"/>
  <sheetViews>
    <sheetView workbookViewId="0"/>
  </sheetViews>
  <sheetFormatPr defaultRowHeight="15" x14ac:dyDescent="0.25"/>
  <cols>
    <col min="1" max="1" width="39.28515625" bestFit="1" customWidth="1"/>
    <col min="2" max="2" width="7" bestFit="1" customWidth="1"/>
    <col min="3" max="3" width="4" bestFit="1" customWidth="1"/>
    <col min="4" max="4" width="8.140625" bestFit="1" customWidth="1"/>
    <col min="5" max="6" width="9.140625" bestFit="1" customWidth="1"/>
    <col min="7" max="16" width="7" bestFit="1" customWidth="1"/>
    <col min="17" max="17" width="9.140625" bestFit="1" customWidth="1"/>
    <col min="18" max="21" width="7" bestFit="1" customWidth="1"/>
    <col min="22" max="22" width="10.140625" bestFit="1" customWidth="1"/>
    <col min="23" max="23" width="7" bestFit="1" customWidth="1"/>
    <col min="24" max="24" width="10.140625" bestFit="1" customWidth="1"/>
    <col min="25" max="29" width="7" bestFit="1" customWidth="1"/>
    <col min="30" max="30" width="9.140625" bestFit="1" customWidth="1"/>
    <col min="31" max="31" width="8.140625" bestFit="1" customWidth="1"/>
    <col min="32" max="32" width="10.140625" bestFit="1" customWidth="1"/>
    <col min="33" max="33" width="4" bestFit="1" customWidth="1"/>
    <col min="34" max="34" width="9.140625" bestFit="1" customWidth="1"/>
    <col min="35" max="35" width="10.140625" bestFit="1" customWidth="1"/>
    <col min="36" max="36" width="7" bestFit="1" customWidth="1"/>
    <col min="37" max="37" width="6" bestFit="1" customWidth="1"/>
    <col min="38" max="38" width="7" bestFit="1" customWidth="1"/>
    <col min="39" max="39" width="5" bestFit="1" customWidth="1"/>
    <col min="40" max="40" width="8.140625" bestFit="1" customWidth="1"/>
    <col min="41" max="41" width="7" bestFit="1" customWidth="1"/>
    <col min="42" max="43" width="8.140625" bestFit="1" customWidth="1"/>
    <col min="44" max="44" width="9.140625" bestFit="1" customWidth="1"/>
    <col min="45" max="46" width="8.140625" bestFit="1" customWidth="1"/>
    <col min="47" max="48" width="9.140625" bestFit="1" customWidth="1"/>
    <col min="49" max="49" width="7" bestFit="1" customWidth="1"/>
    <col min="50" max="50" width="9.140625" bestFit="1" customWidth="1"/>
    <col min="51" max="51" width="7" bestFit="1" customWidth="1"/>
    <col min="52" max="52" width="8.140625" bestFit="1" customWidth="1"/>
    <col min="53" max="53" width="7" bestFit="1" customWidth="1"/>
    <col min="54" max="54" width="8.140625" bestFit="1" customWidth="1"/>
    <col min="55" max="55" width="7" bestFit="1" customWidth="1"/>
    <col min="56" max="57" width="9.140625" bestFit="1" customWidth="1"/>
    <col min="58" max="58" width="8" bestFit="1" customWidth="1"/>
    <col min="59" max="63" width="7" bestFit="1" customWidth="1"/>
  </cols>
  <sheetData>
    <row r="1" spans="1:63" ht="217.5" x14ac:dyDescent="0.25">
      <c r="A1" s="2" t="s">
        <v>0</v>
      </c>
      <c r="B1" s="3" t="s">
        <v>1</v>
      </c>
      <c r="C1" s="4" t="s">
        <v>632</v>
      </c>
      <c r="D1" s="5" t="s">
        <v>630</v>
      </c>
      <c r="E1" s="5" t="s">
        <v>631</v>
      </c>
      <c r="F1" s="5" t="s">
        <v>633</v>
      </c>
      <c r="G1" s="6" t="s">
        <v>634</v>
      </c>
      <c r="H1" s="6" t="s">
        <v>635</v>
      </c>
      <c r="I1" s="6" t="s">
        <v>636</v>
      </c>
      <c r="J1" s="6" t="s">
        <v>637</v>
      </c>
      <c r="K1" s="6" t="s">
        <v>638</v>
      </c>
      <c r="L1" s="6" t="s">
        <v>639</v>
      </c>
      <c r="M1" s="6" t="s">
        <v>640</v>
      </c>
      <c r="N1" s="6" t="s">
        <v>641</v>
      </c>
      <c r="O1" s="6" t="s">
        <v>642</v>
      </c>
      <c r="P1" s="6" t="s">
        <v>643</v>
      </c>
      <c r="Q1" s="7" t="s">
        <v>644</v>
      </c>
      <c r="R1" s="6" t="s">
        <v>645</v>
      </c>
      <c r="S1" s="6" t="s">
        <v>646</v>
      </c>
      <c r="T1" s="6" t="s">
        <v>647</v>
      </c>
      <c r="U1" s="5" t="s">
        <v>648</v>
      </c>
      <c r="V1" s="7" t="s">
        <v>649</v>
      </c>
      <c r="W1" s="8" t="s">
        <v>650</v>
      </c>
      <c r="X1" s="7" t="s">
        <v>651</v>
      </c>
      <c r="Y1" s="6" t="s">
        <v>652</v>
      </c>
      <c r="Z1" s="6" t="s">
        <v>653</v>
      </c>
      <c r="AA1" s="6" t="s">
        <v>654</v>
      </c>
      <c r="AB1" s="6" t="s">
        <v>655</v>
      </c>
      <c r="AC1" s="7" t="s">
        <v>656</v>
      </c>
      <c r="AD1" s="7" t="s">
        <v>657</v>
      </c>
      <c r="AE1" s="7" t="s">
        <v>658</v>
      </c>
      <c r="AF1" s="7" t="s">
        <v>629</v>
      </c>
      <c r="AG1" s="9" t="s">
        <v>659</v>
      </c>
      <c r="AH1" s="10" t="s">
        <v>660</v>
      </c>
      <c r="AI1" s="10" t="s">
        <v>661</v>
      </c>
      <c r="AJ1" s="8" t="s">
        <v>662</v>
      </c>
      <c r="AK1" s="8" t="s">
        <v>663</v>
      </c>
      <c r="AL1" s="8" t="s">
        <v>664</v>
      </c>
      <c r="AM1" s="8" t="s">
        <v>665</v>
      </c>
      <c r="AN1" s="7" t="s">
        <v>666</v>
      </c>
      <c r="AO1" s="11" t="s">
        <v>667</v>
      </c>
      <c r="AP1" s="7" t="s">
        <v>668</v>
      </c>
      <c r="AQ1" s="7" t="s">
        <v>669</v>
      </c>
      <c r="AR1" s="7" t="s">
        <v>670</v>
      </c>
      <c r="AS1" s="7" t="s">
        <v>671</v>
      </c>
      <c r="AT1" s="7" t="s">
        <v>672</v>
      </c>
      <c r="AU1" s="7" t="s">
        <v>673</v>
      </c>
      <c r="AV1" s="7" t="s">
        <v>674</v>
      </c>
      <c r="AW1" s="6" t="s">
        <v>675</v>
      </c>
      <c r="AX1" s="7" t="s">
        <v>676</v>
      </c>
      <c r="AY1" s="6" t="s">
        <v>677</v>
      </c>
      <c r="AZ1" s="7" t="s">
        <v>678</v>
      </c>
      <c r="BA1" s="6" t="s">
        <v>679</v>
      </c>
      <c r="BB1" s="7" t="s">
        <v>680</v>
      </c>
      <c r="BC1" s="6" t="s">
        <v>681</v>
      </c>
      <c r="BD1" s="7" t="s">
        <v>682</v>
      </c>
      <c r="BE1" s="7" t="s">
        <v>683</v>
      </c>
      <c r="BF1" s="6" t="s">
        <v>684</v>
      </c>
      <c r="BG1" s="6" t="s">
        <v>685</v>
      </c>
      <c r="BH1" s="6" t="s">
        <v>686</v>
      </c>
      <c r="BI1" s="6" t="s">
        <v>687</v>
      </c>
      <c r="BJ1" s="6" t="s">
        <v>688</v>
      </c>
      <c r="BK1" s="6" t="s">
        <v>689</v>
      </c>
    </row>
    <row r="2" spans="1:63" x14ac:dyDescent="0.25">
      <c r="A2" s="2"/>
      <c r="B2" s="3"/>
      <c r="C2" s="4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6"/>
      <c r="S2" s="6"/>
      <c r="T2" s="6"/>
      <c r="U2" s="5"/>
      <c r="V2" s="7"/>
      <c r="W2" s="8"/>
      <c r="X2" s="7"/>
      <c r="Y2" s="6"/>
      <c r="Z2" s="6"/>
      <c r="AA2" s="6"/>
      <c r="AB2" s="6"/>
      <c r="AC2" s="7"/>
      <c r="AD2" s="7"/>
      <c r="AE2" s="7"/>
      <c r="AF2" s="7"/>
      <c r="AG2" s="9"/>
      <c r="AH2" s="10"/>
      <c r="AI2" s="10"/>
      <c r="AJ2" s="8"/>
      <c r="AK2" s="8"/>
      <c r="AL2" s="8"/>
      <c r="AM2" s="8"/>
      <c r="AN2" s="7"/>
      <c r="AO2" s="11"/>
      <c r="AP2" s="7"/>
      <c r="AQ2" s="7"/>
      <c r="AR2" s="7"/>
      <c r="AS2" s="7"/>
      <c r="AT2" s="7"/>
      <c r="AU2" s="7"/>
      <c r="AV2" s="7"/>
      <c r="AW2" s="6"/>
      <c r="AX2" s="7"/>
      <c r="AY2" s="6"/>
      <c r="AZ2" s="7"/>
      <c r="BA2" s="6"/>
      <c r="BB2" s="7"/>
      <c r="BC2" s="6"/>
      <c r="BD2" s="7"/>
      <c r="BE2" s="7"/>
      <c r="BF2" s="6"/>
      <c r="BG2" s="6"/>
      <c r="BH2" s="6"/>
      <c r="BI2" s="6"/>
      <c r="BJ2" s="6"/>
      <c r="BK2" s="6"/>
    </row>
    <row r="3" spans="1:63" x14ac:dyDescent="0.25">
      <c r="A3" t="s">
        <v>2</v>
      </c>
      <c r="B3">
        <v>45187</v>
      </c>
      <c r="C3">
        <v>43</v>
      </c>
      <c r="D3">
        <v>19.77</v>
      </c>
      <c r="E3">
        <v>849.93</v>
      </c>
      <c r="F3">
        <v>833.56</v>
      </c>
      <c r="G3">
        <v>7.1999999999999998E-3</v>
      </c>
      <c r="H3">
        <v>3.5999999999999999E-3</v>
      </c>
      <c r="I3">
        <v>1.9199999999999998E-2</v>
      </c>
      <c r="J3">
        <v>4.7999999999999996E-3</v>
      </c>
      <c r="K3">
        <v>2.52E-2</v>
      </c>
      <c r="L3">
        <v>0.9113</v>
      </c>
      <c r="M3">
        <v>2.8799999999999999E-2</v>
      </c>
      <c r="N3">
        <v>0.43130000000000002</v>
      </c>
      <c r="O3">
        <v>7.1999999999999998E-3</v>
      </c>
      <c r="P3">
        <v>0.12540000000000001</v>
      </c>
      <c r="Q3" s="1">
        <v>60215.38</v>
      </c>
      <c r="R3">
        <v>0.10340000000000001</v>
      </c>
      <c r="S3">
        <v>0.22409999999999999</v>
      </c>
      <c r="T3">
        <v>0.6724</v>
      </c>
      <c r="U3">
        <v>10.7</v>
      </c>
      <c r="V3" s="1">
        <v>61795.64</v>
      </c>
      <c r="W3">
        <v>76.97</v>
      </c>
      <c r="X3" s="1">
        <v>130279.02</v>
      </c>
      <c r="Y3">
        <v>0.83330000000000004</v>
      </c>
      <c r="Z3">
        <v>0.1242</v>
      </c>
      <c r="AA3">
        <v>4.2500000000000003E-2</v>
      </c>
      <c r="AB3">
        <v>0.16669999999999999</v>
      </c>
      <c r="AC3">
        <v>130.28</v>
      </c>
      <c r="AD3" s="1">
        <v>2952.18</v>
      </c>
      <c r="AE3">
        <v>454.46</v>
      </c>
      <c r="AF3" s="1">
        <v>129234.17</v>
      </c>
      <c r="AG3">
        <v>182</v>
      </c>
      <c r="AH3" s="1">
        <v>32709</v>
      </c>
      <c r="AI3" s="1">
        <v>49796</v>
      </c>
      <c r="AJ3">
        <v>38.5</v>
      </c>
      <c r="AK3">
        <v>21.96</v>
      </c>
      <c r="AL3">
        <v>21.97</v>
      </c>
      <c r="AM3">
        <v>5.9</v>
      </c>
      <c r="AN3" s="1">
        <v>2561.81</v>
      </c>
      <c r="AO3">
        <v>1.5835999999999999</v>
      </c>
      <c r="AP3" s="1">
        <v>1702.46</v>
      </c>
      <c r="AQ3" s="1">
        <v>1947.44</v>
      </c>
      <c r="AR3" s="1">
        <v>7666.27</v>
      </c>
      <c r="AS3">
        <v>690.26</v>
      </c>
      <c r="AT3">
        <v>275.47000000000003</v>
      </c>
      <c r="AU3" s="1">
        <v>12281.9</v>
      </c>
      <c r="AV3" s="1">
        <v>6728.81</v>
      </c>
      <c r="AW3">
        <v>0.48159999999999997</v>
      </c>
      <c r="AX3" s="1">
        <v>5132.46</v>
      </c>
      <c r="AY3">
        <v>0.36730000000000002</v>
      </c>
      <c r="AZ3" s="1">
        <v>1348.6</v>
      </c>
      <c r="BA3">
        <v>9.6500000000000002E-2</v>
      </c>
      <c r="BB3">
        <v>762.47</v>
      </c>
      <c r="BC3">
        <v>5.4600000000000003E-2</v>
      </c>
      <c r="BD3" s="1">
        <v>13972.34</v>
      </c>
      <c r="BE3" s="1">
        <v>6383.48</v>
      </c>
      <c r="BF3">
        <v>1.7653000000000001</v>
      </c>
      <c r="BG3">
        <v>0.52270000000000005</v>
      </c>
      <c r="BH3">
        <v>0.24310000000000001</v>
      </c>
      <c r="BI3">
        <v>0.15390000000000001</v>
      </c>
      <c r="BJ3">
        <v>1.6299999999999999E-2</v>
      </c>
      <c r="BK3">
        <v>6.4000000000000001E-2</v>
      </c>
    </row>
    <row r="4" spans="1:63" x14ac:dyDescent="0.25">
      <c r="A4" t="s">
        <v>4</v>
      </c>
      <c r="B4">
        <v>49494</v>
      </c>
      <c r="C4">
        <v>128</v>
      </c>
      <c r="D4">
        <v>9.73</v>
      </c>
      <c r="E4" s="1">
        <v>1245.8900000000001</v>
      </c>
      <c r="F4" s="1">
        <v>1209.76</v>
      </c>
      <c r="G4">
        <v>8.0000000000000004E-4</v>
      </c>
      <c r="H4">
        <v>0</v>
      </c>
      <c r="I4">
        <v>9.9000000000000008E-3</v>
      </c>
      <c r="J4">
        <v>8.0000000000000004E-4</v>
      </c>
      <c r="K4">
        <v>1.8200000000000001E-2</v>
      </c>
      <c r="L4">
        <v>0.92490000000000006</v>
      </c>
      <c r="M4">
        <v>4.5400000000000003E-2</v>
      </c>
      <c r="N4">
        <v>0.44469999999999998</v>
      </c>
      <c r="O4">
        <v>0</v>
      </c>
      <c r="P4">
        <v>0.1295</v>
      </c>
      <c r="Q4" s="1">
        <v>57339.15</v>
      </c>
      <c r="R4">
        <v>0.20250000000000001</v>
      </c>
      <c r="S4">
        <v>0.26579999999999998</v>
      </c>
      <c r="T4">
        <v>0.53159999999999996</v>
      </c>
      <c r="U4">
        <v>12</v>
      </c>
      <c r="V4" s="1">
        <v>69195.08</v>
      </c>
      <c r="W4">
        <v>99.12</v>
      </c>
      <c r="X4" s="1">
        <v>137403.04999999999</v>
      </c>
      <c r="Y4">
        <v>0.82609999999999995</v>
      </c>
      <c r="Z4">
        <v>2.3699999999999999E-2</v>
      </c>
      <c r="AA4">
        <v>0.1502</v>
      </c>
      <c r="AB4">
        <v>0.1739</v>
      </c>
      <c r="AC4">
        <v>137.4</v>
      </c>
      <c r="AD4" s="1">
        <v>3403.24</v>
      </c>
      <c r="AE4">
        <v>316.83999999999997</v>
      </c>
      <c r="AF4" s="1">
        <v>121331.54</v>
      </c>
      <c r="AG4">
        <v>149</v>
      </c>
      <c r="AH4" s="1">
        <v>36786</v>
      </c>
      <c r="AI4" s="1">
        <v>54641</v>
      </c>
      <c r="AJ4">
        <v>38</v>
      </c>
      <c r="AK4">
        <v>22.25</v>
      </c>
      <c r="AL4">
        <v>28.62</v>
      </c>
      <c r="AM4">
        <v>4.0999999999999996</v>
      </c>
      <c r="AN4">
        <v>7.26</v>
      </c>
      <c r="AO4">
        <v>0.81220000000000003</v>
      </c>
      <c r="AP4" s="1">
        <v>1445.1</v>
      </c>
      <c r="AQ4" s="1">
        <v>1781.26</v>
      </c>
      <c r="AR4" s="1">
        <v>5598.34</v>
      </c>
      <c r="AS4">
        <v>248.04</v>
      </c>
      <c r="AT4">
        <v>183.33</v>
      </c>
      <c r="AU4" s="1">
        <v>9256.08</v>
      </c>
      <c r="AV4" s="1">
        <v>7746.23</v>
      </c>
      <c r="AW4">
        <v>0.63460000000000005</v>
      </c>
      <c r="AX4" s="1">
        <v>2805.71</v>
      </c>
      <c r="AY4">
        <v>0.22989999999999999</v>
      </c>
      <c r="AZ4">
        <v>941.69</v>
      </c>
      <c r="BA4">
        <v>7.7100000000000002E-2</v>
      </c>
      <c r="BB4">
        <v>712.4</v>
      </c>
      <c r="BC4">
        <v>5.8400000000000001E-2</v>
      </c>
      <c r="BD4" s="1">
        <v>12206.03</v>
      </c>
      <c r="BE4" s="1">
        <v>6877.19</v>
      </c>
      <c r="BF4">
        <v>2.5169000000000001</v>
      </c>
      <c r="BG4">
        <v>0.5353</v>
      </c>
      <c r="BH4">
        <v>0.2291</v>
      </c>
      <c r="BI4">
        <v>0.19270000000000001</v>
      </c>
      <c r="BJ4">
        <v>2.93E-2</v>
      </c>
      <c r="BK4">
        <v>1.37E-2</v>
      </c>
    </row>
    <row r="5" spans="1:63" x14ac:dyDescent="0.25">
      <c r="A5" t="s">
        <v>5</v>
      </c>
      <c r="B5">
        <v>43489</v>
      </c>
      <c r="C5">
        <v>55</v>
      </c>
      <c r="D5">
        <v>477.43</v>
      </c>
      <c r="E5" s="1">
        <v>26258.400000000001</v>
      </c>
      <c r="F5" s="1">
        <v>21112.95</v>
      </c>
      <c r="G5">
        <v>8.6800000000000002E-2</v>
      </c>
      <c r="H5">
        <v>8.9999999999999998E-4</v>
      </c>
      <c r="I5">
        <v>0.46489999999999998</v>
      </c>
      <c r="J5">
        <v>5.0000000000000001E-4</v>
      </c>
      <c r="K5">
        <v>4.3299999999999998E-2</v>
      </c>
      <c r="L5">
        <v>0.30990000000000001</v>
      </c>
      <c r="M5">
        <v>9.3700000000000006E-2</v>
      </c>
      <c r="N5">
        <v>1</v>
      </c>
      <c r="O5">
        <v>8.43E-2</v>
      </c>
      <c r="P5">
        <v>0.19789999999999999</v>
      </c>
      <c r="Q5" s="1">
        <v>69476.55</v>
      </c>
      <c r="R5">
        <v>0.28799999999999998</v>
      </c>
      <c r="S5">
        <v>0.15329999999999999</v>
      </c>
      <c r="T5">
        <v>0.55869999999999997</v>
      </c>
      <c r="U5">
        <v>130</v>
      </c>
      <c r="V5" s="1">
        <v>106429.22</v>
      </c>
      <c r="W5">
        <v>201.71</v>
      </c>
      <c r="X5" s="1">
        <v>95571.77</v>
      </c>
      <c r="Y5">
        <v>0.63439999999999996</v>
      </c>
      <c r="Z5">
        <v>0.30580000000000002</v>
      </c>
      <c r="AA5">
        <v>5.9799999999999999E-2</v>
      </c>
      <c r="AB5">
        <v>0.36559999999999998</v>
      </c>
      <c r="AC5">
        <v>95.57</v>
      </c>
      <c r="AD5" s="1">
        <v>5391.68</v>
      </c>
      <c r="AE5">
        <v>551.25</v>
      </c>
      <c r="AF5" s="1">
        <v>81407.39</v>
      </c>
      <c r="AG5">
        <v>52</v>
      </c>
      <c r="AH5" s="1">
        <v>27111</v>
      </c>
      <c r="AI5" s="1">
        <v>41866</v>
      </c>
      <c r="AJ5">
        <v>76</v>
      </c>
      <c r="AK5">
        <v>51.76</v>
      </c>
      <c r="AL5">
        <v>62.25</v>
      </c>
      <c r="AM5">
        <v>4.2</v>
      </c>
      <c r="AN5">
        <v>0</v>
      </c>
      <c r="AO5">
        <v>1.4911000000000001</v>
      </c>
      <c r="AP5" s="1">
        <v>2249.25</v>
      </c>
      <c r="AQ5" s="1">
        <v>2668.37</v>
      </c>
      <c r="AR5" s="1">
        <v>8543.2000000000007</v>
      </c>
      <c r="AS5" s="1">
        <v>1102.2</v>
      </c>
      <c r="AT5">
        <v>978.05</v>
      </c>
      <c r="AU5" s="1">
        <v>15541.07</v>
      </c>
      <c r="AV5" s="1">
        <v>10591.93</v>
      </c>
      <c r="AW5">
        <v>0.56159999999999999</v>
      </c>
      <c r="AX5" s="1">
        <v>5528.83</v>
      </c>
      <c r="AY5">
        <v>0.29310000000000003</v>
      </c>
      <c r="AZ5">
        <v>895.45</v>
      </c>
      <c r="BA5">
        <v>4.7500000000000001E-2</v>
      </c>
      <c r="BB5" s="1">
        <v>1844.55</v>
      </c>
      <c r="BC5">
        <v>9.7799999999999998E-2</v>
      </c>
      <c r="BD5" s="1">
        <v>18860.759999999998</v>
      </c>
      <c r="BE5" s="1">
        <v>6141.73</v>
      </c>
      <c r="BF5">
        <v>2.6126999999999998</v>
      </c>
      <c r="BG5">
        <v>0.52180000000000004</v>
      </c>
      <c r="BH5">
        <v>0.20649999999999999</v>
      </c>
      <c r="BI5">
        <v>0.22570000000000001</v>
      </c>
      <c r="BJ5">
        <v>3.1199999999999999E-2</v>
      </c>
      <c r="BK5">
        <v>1.4800000000000001E-2</v>
      </c>
    </row>
    <row r="6" spans="1:63" x14ac:dyDescent="0.25">
      <c r="A6" t="s">
        <v>6</v>
      </c>
      <c r="B6">
        <v>45906</v>
      </c>
      <c r="C6">
        <v>174</v>
      </c>
      <c r="D6">
        <v>8.75</v>
      </c>
      <c r="E6" s="1">
        <v>1522.94</v>
      </c>
      <c r="F6" s="1">
        <v>1444.46</v>
      </c>
      <c r="G6">
        <v>6.9999999999999999E-4</v>
      </c>
      <c r="H6">
        <v>0</v>
      </c>
      <c r="I6">
        <v>6.8999999999999999E-3</v>
      </c>
      <c r="J6">
        <v>6.9999999999999999E-4</v>
      </c>
      <c r="K6">
        <v>4.1999999999999997E-3</v>
      </c>
      <c r="L6">
        <v>0.97089999999999999</v>
      </c>
      <c r="M6">
        <v>1.66E-2</v>
      </c>
      <c r="N6">
        <v>0.38040000000000002</v>
      </c>
      <c r="O6">
        <v>0</v>
      </c>
      <c r="P6">
        <v>0.16889999999999999</v>
      </c>
      <c r="Q6" s="1">
        <v>64287.47</v>
      </c>
      <c r="R6">
        <v>8.6499999999999994E-2</v>
      </c>
      <c r="S6">
        <v>0.22120000000000001</v>
      </c>
      <c r="T6">
        <v>0.69230000000000003</v>
      </c>
      <c r="U6">
        <v>8</v>
      </c>
      <c r="V6" s="1">
        <v>80963.63</v>
      </c>
      <c r="W6">
        <v>183.13</v>
      </c>
      <c r="X6" s="1">
        <v>185132.88</v>
      </c>
      <c r="Y6">
        <v>0.64239999999999997</v>
      </c>
      <c r="Z6">
        <v>3.9199999999999999E-2</v>
      </c>
      <c r="AA6">
        <v>0.31850000000000001</v>
      </c>
      <c r="AB6">
        <v>0.35759999999999997</v>
      </c>
      <c r="AC6">
        <v>185.13</v>
      </c>
      <c r="AD6" s="1">
        <v>4970.45</v>
      </c>
      <c r="AE6">
        <v>383.58</v>
      </c>
      <c r="AF6" s="1">
        <v>157140.41</v>
      </c>
      <c r="AG6">
        <v>320</v>
      </c>
      <c r="AH6" s="1">
        <v>34073</v>
      </c>
      <c r="AI6" s="1">
        <v>53942</v>
      </c>
      <c r="AJ6">
        <v>37</v>
      </c>
      <c r="AK6">
        <v>22</v>
      </c>
      <c r="AL6">
        <v>23.82</v>
      </c>
      <c r="AM6">
        <v>3.9</v>
      </c>
      <c r="AN6">
        <v>120.09</v>
      </c>
      <c r="AO6">
        <v>0.77790000000000004</v>
      </c>
      <c r="AP6" s="1">
        <v>1527.47</v>
      </c>
      <c r="AQ6" s="1">
        <v>2328.09</v>
      </c>
      <c r="AR6" s="1">
        <v>7161.61</v>
      </c>
      <c r="AS6">
        <v>841.97</v>
      </c>
      <c r="AT6">
        <v>191.34</v>
      </c>
      <c r="AU6" s="1">
        <v>12050.48</v>
      </c>
      <c r="AV6" s="1">
        <v>7295.29</v>
      </c>
      <c r="AW6">
        <v>0.50560000000000005</v>
      </c>
      <c r="AX6" s="1">
        <v>4528.54</v>
      </c>
      <c r="AY6">
        <v>0.31380000000000002</v>
      </c>
      <c r="AZ6" s="1">
        <v>1412.97</v>
      </c>
      <c r="BA6">
        <v>9.7900000000000001E-2</v>
      </c>
      <c r="BB6" s="1">
        <v>1193.31</v>
      </c>
      <c r="BC6">
        <v>8.2699999999999996E-2</v>
      </c>
      <c r="BD6" s="1">
        <v>14430.11</v>
      </c>
      <c r="BE6" s="1">
        <v>6377.47</v>
      </c>
      <c r="BF6">
        <v>1.8473999999999999</v>
      </c>
      <c r="BG6">
        <v>0.50019999999999998</v>
      </c>
      <c r="BH6">
        <v>0.2122</v>
      </c>
      <c r="BI6">
        <v>0.23469999999999999</v>
      </c>
      <c r="BJ6">
        <v>3.2899999999999999E-2</v>
      </c>
      <c r="BK6">
        <v>1.9900000000000001E-2</v>
      </c>
    </row>
    <row r="7" spans="1:63" x14ac:dyDescent="0.25">
      <c r="A7" t="s">
        <v>7</v>
      </c>
      <c r="B7">
        <v>45757</v>
      </c>
      <c r="C7">
        <v>73</v>
      </c>
      <c r="D7">
        <v>14.13</v>
      </c>
      <c r="E7" s="1">
        <v>1031.27</v>
      </c>
      <c r="F7" s="1">
        <v>1114.97</v>
      </c>
      <c r="G7">
        <v>8.9999999999999998E-4</v>
      </c>
      <c r="H7">
        <v>8.9999999999999998E-4</v>
      </c>
      <c r="I7">
        <v>1.17E-2</v>
      </c>
      <c r="J7">
        <v>8.9999999999999998E-4</v>
      </c>
      <c r="K7">
        <v>1.61E-2</v>
      </c>
      <c r="L7">
        <v>0.95520000000000005</v>
      </c>
      <c r="M7">
        <v>1.43E-2</v>
      </c>
      <c r="N7">
        <v>0.33389999999999997</v>
      </c>
      <c r="O7">
        <v>1.8E-3</v>
      </c>
      <c r="P7">
        <v>0.13020000000000001</v>
      </c>
      <c r="Q7" s="1">
        <v>59271.74</v>
      </c>
      <c r="R7">
        <v>0.14929999999999999</v>
      </c>
      <c r="S7">
        <v>0.16420000000000001</v>
      </c>
      <c r="T7">
        <v>0.68659999999999999</v>
      </c>
      <c r="U7">
        <v>9</v>
      </c>
      <c r="V7" s="1">
        <v>72786.22</v>
      </c>
      <c r="W7">
        <v>110.59</v>
      </c>
      <c r="X7" s="1">
        <v>139218.54</v>
      </c>
      <c r="Y7">
        <v>0.90169999999999995</v>
      </c>
      <c r="Z7">
        <v>2.2800000000000001E-2</v>
      </c>
      <c r="AA7">
        <v>7.5499999999999998E-2</v>
      </c>
      <c r="AB7">
        <v>9.8299999999999998E-2</v>
      </c>
      <c r="AC7">
        <v>139.22</v>
      </c>
      <c r="AD7" s="1">
        <v>3419.36</v>
      </c>
      <c r="AE7">
        <v>472.05</v>
      </c>
      <c r="AF7" s="1">
        <v>132402.06</v>
      </c>
      <c r="AG7">
        <v>199</v>
      </c>
      <c r="AH7" s="1">
        <v>38489</v>
      </c>
      <c r="AI7" s="1">
        <v>59360</v>
      </c>
      <c r="AJ7">
        <v>31.08</v>
      </c>
      <c r="AK7">
        <v>23.98</v>
      </c>
      <c r="AL7">
        <v>25.98</v>
      </c>
      <c r="AM7">
        <v>5.05</v>
      </c>
      <c r="AN7">
        <v>0</v>
      </c>
      <c r="AO7">
        <v>0.76319999999999999</v>
      </c>
      <c r="AP7" s="1">
        <v>1192.55</v>
      </c>
      <c r="AQ7" s="1">
        <v>2075.23</v>
      </c>
      <c r="AR7" s="1">
        <v>5097.83</v>
      </c>
      <c r="AS7">
        <v>756.22</v>
      </c>
      <c r="AT7">
        <v>394.54</v>
      </c>
      <c r="AU7" s="1">
        <v>9516.3700000000008</v>
      </c>
      <c r="AV7" s="1">
        <v>6464.41</v>
      </c>
      <c r="AW7">
        <v>0.56489999999999996</v>
      </c>
      <c r="AX7" s="1">
        <v>2663.52</v>
      </c>
      <c r="AY7">
        <v>0.23280000000000001</v>
      </c>
      <c r="AZ7" s="1">
        <v>1678.63</v>
      </c>
      <c r="BA7">
        <v>0.1467</v>
      </c>
      <c r="BB7">
        <v>635.98</v>
      </c>
      <c r="BC7">
        <v>5.5599999999999997E-2</v>
      </c>
      <c r="BD7" s="1">
        <v>11442.54</v>
      </c>
      <c r="BE7" s="1">
        <v>6595.08</v>
      </c>
      <c r="BF7">
        <v>1.9275</v>
      </c>
      <c r="BG7">
        <v>0.56140000000000001</v>
      </c>
      <c r="BH7">
        <v>0.223</v>
      </c>
      <c r="BI7">
        <v>0.1666</v>
      </c>
      <c r="BJ7">
        <v>3.7100000000000001E-2</v>
      </c>
      <c r="BK7">
        <v>1.1900000000000001E-2</v>
      </c>
    </row>
    <row r="8" spans="1:63" x14ac:dyDescent="0.25">
      <c r="A8" t="s">
        <v>8</v>
      </c>
      <c r="B8">
        <v>43497</v>
      </c>
      <c r="C8">
        <v>12</v>
      </c>
      <c r="D8">
        <v>250.5</v>
      </c>
      <c r="E8" s="1">
        <v>3006.03</v>
      </c>
      <c r="F8" s="1">
        <v>2945.78</v>
      </c>
      <c r="G8">
        <v>4.1000000000000003E-3</v>
      </c>
      <c r="H8">
        <v>2.9999999999999997E-4</v>
      </c>
      <c r="I8">
        <v>0.11169999999999999</v>
      </c>
      <c r="J8">
        <v>2.3999999999999998E-3</v>
      </c>
      <c r="K8">
        <v>2.8899999999999999E-2</v>
      </c>
      <c r="L8">
        <v>0.70530000000000004</v>
      </c>
      <c r="M8">
        <v>0.1474</v>
      </c>
      <c r="N8">
        <v>1</v>
      </c>
      <c r="O8">
        <v>1.6999999999999999E-3</v>
      </c>
      <c r="P8">
        <v>0.18490000000000001</v>
      </c>
      <c r="Q8" s="1">
        <v>53929.09</v>
      </c>
      <c r="R8">
        <v>0.18959999999999999</v>
      </c>
      <c r="S8">
        <v>0.18479999999999999</v>
      </c>
      <c r="T8">
        <v>0.62560000000000004</v>
      </c>
      <c r="U8">
        <v>27</v>
      </c>
      <c r="V8" s="1">
        <v>76136.2</v>
      </c>
      <c r="W8">
        <v>111.23</v>
      </c>
      <c r="X8" s="1">
        <v>90702.47</v>
      </c>
      <c r="Y8">
        <v>0.66839999999999999</v>
      </c>
      <c r="Z8">
        <v>0.22950000000000001</v>
      </c>
      <c r="AA8">
        <v>0.1021</v>
      </c>
      <c r="AB8">
        <v>0.33160000000000001</v>
      </c>
      <c r="AC8">
        <v>90.7</v>
      </c>
      <c r="AD8" s="1">
        <v>2857.96</v>
      </c>
      <c r="AE8">
        <v>346.45</v>
      </c>
      <c r="AF8" s="1">
        <v>72003.91</v>
      </c>
      <c r="AG8">
        <v>36</v>
      </c>
      <c r="AH8" s="1">
        <v>26478</v>
      </c>
      <c r="AI8" s="1">
        <v>41031</v>
      </c>
      <c r="AJ8">
        <v>54.2</v>
      </c>
      <c r="AK8">
        <v>27.3</v>
      </c>
      <c r="AL8">
        <v>33.68</v>
      </c>
      <c r="AM8">
        <v>3.8</v>
      </c>
      <c r="AN8">
        <v>0</v>
      </c>
      <c r="AO8">
        <v>0.80989999999999995</v>
      </c>
      <c r="AP8" s="1">
        <v>1719.03</v>
      </c>
      <c r="AQ8" s="1">
        <v>2969.97</v>
      </c>
      <c r="AR8" s="1">
        <v>7024.71</v>
      </c>
      <c r="AS8">
        <v>857.17</v>
      </c>
      <c r="AT8">
        <v>653.19000000000005</v>
      </c>
      <c r="AU8" s="1">
        <v>13224.07</v>
      </c>
      <c r="AV8" s="1">
        <v>9595.08</v>
      </c>
      <c r="AW8">
        <v>0.6492</v>
      </c>
      <c r="AX8" s="1">
        <v>2678.45</v>
      </c>
      <c r="AY8">
        <v>0.1812</v>
      </c>
      <c r="AZ8" s="1">
        <v>1038.8399999999999</v>
      </c>
      <c r="BA8">
        <v>7.0300000000000001E-2</v>
      </c>
      <c r="BB8" s="1">
        <v>1468.33</v>
      </c>
      <c r="BC8">
        <v>9.9299999999999999E-2</v>
      </c>
      <c r="BD8" s="1">
        <v>14780.7</v>
      </c>
      <c r="BE8" s="1">
        <v>8258.31</v>
      </c>
      <c r="BF8">
        <v>3.9358</v>
      </c>
      <c r="BG8">
        <v>0.54139999999999999</v>
      </c>
      <c r="BH8">
        <v>0.2089</v>
      </c>
      <c r="BI8">
        <v>0.20019999999999999</v>
      </c>
      <c r="BJ8">
        <v>4.1300000000000003E-2</v>
      </c>
      <c r="BK8">
        <v>8.2000000000000007E-3</v>
      </c>
    </row>
    <row r="9" spans="1:63" x14ac:dyDescent="0.25">
      <c r="A9" t="s">
        <v>9</v>
      </c>
      <c r="B9">
        <v>46847</v>
      </c>
      <c r="C9">
        <v>98</v>
      </c>
      <c r="D9">
        <v>15.16</v>
      </c>
      <c r="E9" s="1">
        <v>1485.91</v>
      </c>
      <c r="F9" s="1">
        <v>1398.63</v>
      </c>
      <c r="G9">
        <v>6.9999999999999999E-4</v>
      </c>
      <c r="H9">
        <v>1.4E-3</v>
      </c>
      <c r="I9">
        <v>7.1000000000000004E-3</v>
      </c>
      <c r="J9">
        <v>1.4E-3</v>
      </c>
      <c r="K9">
        <v>1.0699999999999999E-2</v>
      </c>
      <c r="L9">
        <v>0.96209999999999996</v>
      </c>
      <c r="M9">
        <v>1.6400000000000001E-2</v>
      </c>
      <c r="N9">
        <v>0.4052</v>
      </c>
      <c r="O9">
        <v>0</v>
      </c>
      <c r="P9">
        <v>0.14269999999999999</v>
      </c>
      <c r="Q9" s="1">
        <v>56436.88</v>
      </c>
      <c r="R9">
        <v>0.2056</v>
      </c>
      <c r="S9">
        <v>0.26169999999999999</v>
      </c>
      <c r="T9">
        <v>0.53269999999999995</v>
      </c>
      <c r="U9">
        <v>12</v>
      </c>
      <c r="V9" s="1">
        <v>62356.67</v>
      </c>
      <c r="W9">
        <v>119.61</v>
      </c>
      <c r="X9" s="1">
        <v>148051.49</v>
      </c>
      <c r="Y9">
        <v>0.92710000000000004</v>
      </c>
      <c r="Z9">
        <v>3.0700000000000002E-2</v>
      </c>
      <c r="AA9">
        <v>4.2200000000000001E-2</v>
      </c>
      <c r="AB9">
        <v>7.2900000000000006E-2</v>
      </c>
      <c r="AC9">
        <v>148.05000000000001</v>
      </c>
      <c r="AD9" s="1">
        <v>3355.28</v>
      </c>
      <c r="AE9">
        <v>379.89</v>
      </c>
      <c r="AF9" s="1">
        <v>126995.85</v>
      </c>
      <c r="AG9">
        <v>172</v>
      </c>
      <c r="AH9" s="1">
        <v>38028</v>
      </c>
      <c r="AI9" s="1">
        <v>56577</v>
      </c>
      <c r="AJ9">
        <v>37</v>
      </c>
      <c r="AK9">
        <v>22</v>
      </c>
      <c r="AL9">
        <v>22.97</v>
      </c>
      <c r="AM9">
        <v>4.7</v>
      </c>
      <c r="AN9">
        <v>364.21</v>
      </c>
      <c r="AO9">
        <v>0.89970000000000006</v>
      </c>
      <c r="AP9" s="1">
        <v>1276.1199999999999</v>
      </c>
      <c r="AQ9" s="1">
        <v>2586.35</v>
      </c>
      <c r="AR9" s="1">
        <v>7225.36</v>
      </c>
      <c r="AS9">
        <v>676.5</v>
      </c>
      <c r="AT9">
        <v>304.45999999999998</v>
      </c>
      <c r="AU9" s="1">
        <v>12068.8</v>
      </c>
      <c r="AV9" s="1">
        <v>7727.45</v>
      </c>
      <c r="AW9">
        <v>0.60209999999999997</v>
      </c>
      <c r="AX9" s="1">
        <v>3139.19</v>
      </c>
      <c r="AY9">
        <v>0.24460000000000001</v>
      </c>
      <c r="AZ9" s="1">
        <v>1294.6500000000001</v>
      </c>
      <c r="BA9">
        <v>0.1009</v>
      </c>
      <c r="BB9">
        <v>672.4</v>
      </c>
      <c r="BC9">
        <v>5.2400000000000002E-2</v>
      </c>
      <c r="BD9" s="1">
        <v>12833.69</v>
      </c>
      <c r="BE9" s="1">
        <v>6654.66</v>
      </c>
      <c r="BF9">
        <v>2.1269999999999998</v>
      </c>
      <c r="BG9">
        <v>0.48220000000000002</v>
      </c>
      <c r="BH9">
        <v>0.21099999999999999</v>
      </c>
      <c r="BI9">
        <v>0.26600000000000001</v>
      </c>
      <c r="BJ9">
        <v>2.58E-2</v>
      </c>
      <c r="BK9">
        <v>1.4999999999999999E-2</v>
      </c>
    </row>
    <row r="10" spans="1:63" x14ac:dyDescent="0.25">
      <c r="A10" t="s">
        <v>10</v>
      </c>
      <c r="B10">
        <v>45195</v>
      </c>
      <c r="C10">
        <v>19</v>
      </c>
      <c r="D10">
        <v>195.65</v>
      </c>
      <c r="E10" s="1">
        <v>3717.33</v>
      </c>
      <c r="F10" s="1">
        <v>3539.23</v>
      </c>
      <c r="G10">
        <v>1.2699999999999999E-2</v>
      </c>
      <c r="H10">
        <v>5.9999999999999995E-4</v>
      </c>
      <c r="I10">
        <v>2.8500000000000001E-2</v>
      </c>
      <c r="J10">
        <v>2.3E-3</v>
      </c>
      <c r="K10">
        <v>0.1237</v>
      </c>
      <c r="L10">
        <v>0.79210000000000003</v>
      </c>
      <c r="M10">
        <v>4.0099999999999997E-2</v>
      </c>
      <c r="N10">
        <v>0.23100000000000001</v>
      </c>
      <c r="O10">
        <v>6.7999999999999996E-3</v>
      </c>
      <c r="P10">
        <v>0.1231</v>
      </c>
      <c r="Q10" s="1">
        <v>71344.800000000003</v>
      </c>
      <c r="R10">
        <v>6.7400000000000002E-2</v>
      </c>
      <c r="S10">
        <v>0.13469999999999999</v>
      </c>
      <c r="T10">
        <v>0.79790000000000005</v>
      </c>
      <c r="U10">
        <v>15</v>
      </c>
      <c r="V10" s="1">
        <v>95869.8</v>
      </c>
      <c r="W10">
        <v>242.04</v>
      </c>
      <c r="X10" s="1">
        <v>163127.73000000001</v>
      </c>
      <c r="Y10">
        <v>0.77700000000000002</v>
      </c>
      <c r="Z10">
        <v>0.18890000000000001</v>
      </c>
      <c r="AA10">
        <v>3.4099999999999998E-2</v>
      </c>
      <c r="AB10">
        <v>0.223</v>
      </c>
      <c r="AC10">
        <v>163.13</v>
      </c>
      <c r="AD10" s="1">
        <v>5919.13</v>
      </c>
      <c r="AE10">
        <v>695.36</v>
      </c>
      <c r="AF10" s="1">
        <v>155605.04</v>
      </c>
      <c r="AG10">
        <v>308</v>
      </c>
      <c r="AH10" s="1">
        <v>40673</v>
      </c>
      <c r="AI10" s="1">
        <v>62126</v>
      </c>
      <c r="AJ10">
        <v>69.16</v>
      </c>
      <c r="AK10">
        <v>34.83</v>
      </c>
      <c r="AL10">
        <v>36.35</v>
      </c>
      <c r="AM10">
        <v>5.2</v>
      </c>
      <c r="AN10">
        <v>0</v>
      </c>
      <c r="AO10">
        <v>0.82099999999999995</v>
      </c>
      <c r="AP10" s="1">
        <v>1085.92</v>
      </c>
      <c r="AQ10" s="1">
        <v>1988.94</v>
      </c>
      <c r="AR10" s="1">
        <v>5974.04</v>
      </c>
      <c r="AS10">
        <v>528.79</v>
      </c>
      <c r="AT10">
        <v>522.78</v>
      </c>
      <c r="AU10" s="1">
        <v>10100.469999999999</v>
      </c>
      <c r="AV10" s="1">
        <v>4806.13</v>
      </c>
      <c r="AW10">
        <v>0.41660000000000003</v>
      </c>
      <c r="AX10" s="1">
        <v>5210.8599999999997</v>
      </c>
      <c r="AY10">
        <v>0.45169999999999999</v>
      </c>
      <c r="AZ10" s="1">
        <v>1061.95</v>
      </c>
      <c r="BA10">
        <v>9.1999999999999998E-2</v>
      </c>
      <c r="BB10">
        <v>458.08</v>
      </c>
      <c r="BC10">
        <v>3.9699999999999999E-2</v>
      </c>
      <c r="BD10" s="1">
        <v>11537.02</v>
      </c>
      <c r="BE10" s="1">
        <v>3605.86</v>
      </c>
      <c r="BF10">
        <v>0.73529999999999995</v>
      </c>
      <c r="BG10">
        <v>0.58589999999999998</v>
      </c>
      <c r="BH10">
        <v>0.20419999999999999</v>
      </c>
      <c r="BI10">
        <v>0.16550000000000001</v>
      </c>
      <c r="BJ10">
        <v>3.0499999999999999E-2</v>
      </c>
      <c r="BK10">
        <v>1.3899999999999999E-2</v>
      </c>
    </row>
    <row r="11" spans="1:63" x14ac:dyDescent="0.25">
      <c r="A11" t="s">
        <v>11</v>
      </c>
      <c r="B11">
        <v>49759</v>
      </c>
      <c r="C11">
        <v>68</v>
      </c>
      <c r="D11">
        <v>15.75</v>
      </c>
      <c r="E11" s="1">
        <v>1070.7</v>
      </c>
      <c r="F11" s="1">
        <v>1135.1199999999999</v>
      </c>
      <c r="G11">
        <v>5.3E-3</v>
      </c>
      <c r="H11">
        <v>8.9999999999999998E-4</v>
      </c>
      <c r="I11">
        <v>1.8E-3</v>
      </c>
      <c r="J11">
        <v>0</v>
      </c>
      <c r="K11">
        <v>1.15E-2</v>
      </c>
      <c r="L11">
        <v>0.95150000000000001</v>
      </c>
      <c r="M11">
        <v>2.9100000000000001E-2</v>
      </c>
      <c r="N11">
        <v>0.11899999999999999</v>
      </c>
      <c r="O11">
        <v>8.9999999999999998E-4</v>
      </c>
      <c r="P11">
        <v>0.11840000000000001</v>
      </c>
      <c r="Q11" s="1">
        <v>69392.63</v>
      </c>
      <c r="R11">
        <v>0.13039999999999999</v>
      </c>
      <c r="S11">
        <v>0.1014</v>
      </c>
      <c r="T11">
        <v>0.7681</v>
      </c>
      <c r="U11">
        <v>8.1</v>
      </c>
      <c r="V11" s="1">
        <v>86507.28</v>
      </c>
      <c r="W11">
        <v>127.66</v>
      </c>
      <c r="X11" s="1">
        <v>161807.70000000001</v>
      </c>
      <c r="Y11">
        <v>0.78669999999999995</v>
      </c>
      <c r="Z11">
        <v>0.18540000000000001</v>
      </c>
      <c r="AA11">
        <v>2.7900000000000001E-2</v>
      </c>
      <c r="AB11">
        <v>0.21329999999999999</v>
      </c>
      <c r="AC11">
        <v>161.81</v>
      </c>
      <c r="AD11" s="1">
        <v>4105.2700000000004</v>
      </c>
      <c r="AE11">
        <v>373.34</v>
      </c>
      <c r="AF11" s="1">
        <v>161174.26999999999</v>
      </c>
      <c r="AG11">
        <v>342</v>
      </c>
      <c r="AH11" s="1">
        <v>43651</v>
      </c>
      <c r="AI11" s="1">
        <v>63210</v>
      </c>
      <c r="AJ11">
        <v>34.6</v>
      </c>
      <c r="AK11">
        <v>24</v>
      </c>
      <c r="AL11">
        <v>29.79</v>
      </c>
      <c r="AM11">
        <v>5.5</v>
      </c>
      <c r="AN11" s="1">
        <v>1711.36</v>
      </c>
      <c r="AO11">
        <v>1.1519999999999999</v>
      </c>
      <c r="AP11" s="1">
        <v>1461.44</v>
      </c>
      <c r="AQ11" s="1">
        <v>2039.92</v>
      </c>
      <c r="AR11" s="1">
        <v>6863</v>
      </c>
      <c r="AS11">
        <v>203.24</v>
      </c>
      <c r="AT11">
        <v>400.08</v>
      </c>
      <c r="AU11" s="1">
        <v>10967.67</v>
      </c>
      <c r="AV11" s="1">
        <v>5314.02</v>
      </c>
      <c r="AW11">
        <v>0.41160000000000002</v>
      </c>
      <c r="AX11" s="1">
        <v>5228.91</v>
      </c>
      <c r="AY11">
        <v>0.40500000000000003</v>
      </c>
      <c r="AZ11" s="1">
        <v>1974.65</v>
      </c>
      <c r="BA11">
        <v>0.15290000000000001</v>
      </c>
      <c r="BB11">
        <v>394.32</v>
      </c>
      <c r="BC11">
        <v>3.0499999999999999E-2</v>
      </c>
      <c r="BD11" s="1">
        <v>12911.9</v>
      </c>
      <c r="BE11" s="1">
        <v>5953.85</v>
      </c>
      <c r="BF11">
        <v>1.5712999999999999</v>
      </c>
      <c r="BG11">
        <v>0.58930000000000005</v>
      </c>
      <c r="BH11">
        <v>0.2175</v>
      </c>
      <c r="BI11">
        <v>0.14099999999999999</v>
      </c>
      <c r="BJ11">
        <v>4.1099999999999998E-2</v>
      </c>
      <c r="BK11">
        <v>1.11E-2</v>
      </c>
    </row>
    <row r="12" spans="1:63" x14ac:dyDescent="0.25">
      <c r="A12" t="s">
        <v>12</v>
      </c>
      <c r="B12">
        <v>46623</v>
      </c>
      <c r="C12">
        <v>65</v>
      </c>
      <c r="D12">
        <v>9.52</v>
      </c>
      <c r="E12">
        <v>618.98</v>
      </c>
      <c r="F12">
        <v>793.17</v>
      </c>
      <c r="G12">
        <v>0</v>
      </c>
      <c r="H12">
        <v>2.5000000000000001E-3</v>
      </c>
      <c r="I12">
        <v>0</v>
      </c>
      <c r="J12">
        <v>0</v>
      </c>
      <c r="K12">
        <v>1.89E-2</v>
      </c>
      <c r="L12">
        <v>0.97099999999999997</v>
      </c>
      <c r="M12">
        <v>7.6E-3</v>
      </c>
      <c r="N12">
        <v>0.31230000000000002</v>
      </c>
      <c r="O12">
        <v>0</v>
      </c>
      <c r="P12">
        <v>0.13350000000000001</v>
      </c>
      <c r="Q12" s="1">
        <v>60776.57</v>
      </c>
      <c r="R12">
        <v>0.2321</v>
      </c>
      <c r="S12">
        <v>0.19639999999999999</v>
      </c>
      <c r="T12">
        <v>0.57140000000000002</v>
      </c>
      <c r="U12">
        <v>3</v>
      </c>
      <c r="V12" s="1">
        <v>98567.33</v>
      </c>
      <c r="W12">
        <v>201.32</v>
      </c>
      <c r="X12" s="1">
        <v>137501.32</v>
      </c>
      <c r="Y12">
        <v>0.89770000000000005</v>
      </c>
      <c r="Z12">
        <v>5.1200000000000002E-2</v>
      </c>
      <c r="AA12">
        <v>5.11E-2</v>
      </c>
      <c r="AB12">
        <v>0.1023</v>
      </c>
      <c r="AC12">
        <v>137.5</v>
      </c>
      <c r="AD12" s="1">
        <v>3340.46</v>
      </c>
      <c r="AE12">
        <v>404.18</v>
      </c>
      <c r="AF12" s="1">
        <v>122194.29</v>
      </c>
      <c r="AG12">
        <v>153</v>
      </c>
      <c r="AH12" s="1">
        <v>32798</v>
      </c>
      <c r="AI12" s="1">
        <v>50366</v>
      </c>
      <c r="AJ12">
        <v>34.880000000000003</v>
      </c>
      <c r="AK12">
        <v>23.8</v>
      </c>
      <c r="AL12">
        <v>22.47</v>
      </c>
      <c r="AM12">
        <v>4.8</v>
      </c>
      <c r="AN12" s="1">
        <v>2132.17</v>
      </c>
      <c r="AO12">
        <v>2.2061000000000002</v>
      </c>
      <c r="AP12" s="1">
        <v>4913.18</v>
      </c>
      <c r="AQ12" s="1">
        <v>1891.82</v>
      </c>
      <c r="AR12" s="1">
        <v>7129.85</v>
      </c>
      <c r="AS12">
        <v>528.29999999999995</v>
      </c>
      <c r="AT12">
        <v>284.02999999999997</v>
      </c>
      <c r="AU12" s="1">
        <v>14747.18</v>
      </c>
      <c r="AV12" s="1">
        <v>6572</v>
      </c>
      <c r="AW12">
        <v>0.51200000000000001</v>
      </c>
      <c r="AX12" s="1">
        <v>3807.41</v>
      </c>
      <c r="AY12">
        <v>0.29659999999999997</v>
      </c>
      <c r="AZ12" s="1">
        <v>1911.52</v>
      </c>
      <c r="BA12">
        <v>0.1489</v>
      </c>
      <c r="BB12">
        <v>543.92999999999995</v>
      </c>
      <c r="BC12">
        <v>4.24E-2</v>
      </c>
      <c r="BD12" s="1">
        <v>12834.86</v>
      </c>
      <c r="BE12" s="1">
        <v>8591.25</v>
      </c>
      <c r="BF12">
        <v>3.8136000000000001</v>
      </c>
      <c r="BG12">
        <v>0.53620000000000001</v>
      </c>
      <c r="BH12">
        <v>0.24829999999999999</v>
      </c>
      <c r="BI12">
        <v>0.14510000000000001</v>
      </c>
      <c r="BJ12">
        <v>4.5900000000000003E-2</v>
      </c>
      <c r="BK12">
        <v>2.4500000000000001E-2</v>
      </c>
    </row>
    <row r="13" spans="1:63" x14ac:dyDescent="0.25">
      <c r="A13" t="s">
        <v>13</v>
      </c>
      <c r="B13">
        <v>48207</v>
      </c>
      <c r="C13">
        <v>74</v>
      </c>
      <c r="D13">
        <v>61.66</v>
      </c>
      <c r="E13" s="1">
        <v>4562.92</v>
      </c>
      <c r="F13" s="1">
        <v>4162.72</v>
      </c>
      <c r="G13">
        <v>2.0400000000000001E-2</v>
      </c>
      <c r="H13">
        <v>1.4E-3</v>
      </c>
      <c r="I13">
        <v>1.9199999999999998E-2</v>
      </c>
      <c r="J13">
        <v>2.3999999999999998E-3</v>
      </c>
      <c r="K13">
        <v>7.4000000000000003E-3</v>
      </c>
      <c r="L13">
        <v>0.93659999999999999</v>
      </c>
      <c r="M13">
        <v>1.2500000000000001E-2</v>
      </c>
      <c r="N13">
        <v>0.115</v>
      </c>
      <c r="O13">
        <v>5.3E-3</v>
      </c>
      <c r="P13">
        <v>0.1052</v>
      </c>
      <c r="Q13" s="1">
        <v>71453.42</v>
      </c>
      <c r="R13">
        <v>0.313</v>
      </c>
      <c r="S13">
        <v>0.2195</v>
      </c>
      <c r="T13">
        <v>0.46750000000000003</v>
      </c>
      <c r="U13">
        <v>21</v>
      </c>
      <c r="V13" s="1">
        <v>102854.43</v>
      </c>
      <c r="W13">
        <v>208.89</v>
      </c>
      <c r="X13" s="1">
        <v>248716</v>
      </c>
      <c r="Y13">
        <v>0.80189999999999995</v>
      </c>
      <c r="Z13">
        <v>0.123</v>
      </c>
      <c r="AA13">
        <v>7.5200000000000003E-2</v>
      </c>
      <c r="AB13">
        <v>0.1981</v>
      </c>
      <c r="AC13">
        <v>248.72</v>
      </c>
      <c r="AD13" s="1">
        <v>8367.25</v>
      </c>
      <c r="AE13">
        <v>815.23</v>
      </c>
      <c r="AF13" s="1">
        <v>230694.77</v>
      </c>
      <c r="AG13">
        <v>521</v>
      </c>
      <c r="AH13" s="1">
        <v>52726</v>
      </c>
      <c r="AI13" s="1">
        <v>103145</v>
      </c>
      <c r="AJ13">
        <v>68.77</v>
      </c>
      <c r="AK13">
        <v>30.31</v>
      </c>
      <c r="AL13">
        <v>33.89</v>
      </c>
      <c r="AM13">
        <v>2.1</v>
      </c>
      <c r="AN13">
        <v>0</v>
      </c>
      <c r="AO13">
        <v>0.54120000000000001</v>
      </c>
      <c r="AP13" s="1">
        <v>1363.69</v>
      </c>
      <c r="AQ13" s="1">
        <v>1934.21</v>
      </c>
      <c r="AR13" s="1">
        <v>6522.52</v>
      </c>
      <c r="AS13">
        <v>816.29</v>
      </c>
      <c r="AT13">
        <v>178.04</v>
      </c>
      <c r="AU13" s="1">
        <v>10814.75</v>
      </c>
      <c r="AV13" s="1">
        <v>2698.93</v>
      </c>
      <c r="AW13">
        <v>0.2387</v>
      </c>
      <c r="AX13" s="1">
        <v>7330.86</v>
      </c>
      <c r="AY13">
        <v>0.64839999999999998</v>
      </c>
      <c r="AZ13">
        <v>858.97</v>
      </c>
      <c r="BA13">
        <v>7.5999999999999998E-2</v>
      </c>
      <c r="BB13">
        <v>417.29</v>
      </c>
      <c r="BC13">
        <v>3.6900000000000002E-2</v>
      </c>
      <c r="BD13" s="1">
        <v>11306.05</v>
      </c>
      <c r="BE13" s="1">
        <v>1299.23</v>
      </c>
      <c r="BF13">
        <v>0.13730000000000001</v>
      </c>
      <c r="BG13">
        <v>0.61119999999999997</v>
      </c>
      <c r="BH13">
        <v>0.22550000000000001</v>
      </c>
      <c r="BI13">
        <v>0.129</v>
      </c>
      <c r="BJ13">
        <v>2.12E-2</v>
      </c>
      <c r="BK13">
        <v>1.3100000000000001E-2</v>
      </c>
    </row>
    <row r="14" spans="1:63" x14ac:dyDescent="0.25">
      <c r="A14" t="s">
        <v>14</v>
      </c>
      <c r="B14">
        <v>48991</v>
      </c>
      <c r="C14">
        <v>65</v>
      </c>
      <c r="D14">
        <v>10.19</v>
      </c>
      <c r="E14">
        <v>662.13</v>
      </c>
      <c r="F14">
        <v>726.07</v>
      </c>
      <c r="G14">
        <v>5.4999999999999997E-3</v>
      </c>
      <c r="H14">
        <v>0</v>
      </c>
      <c r="I14">
        <v>2.8E-3</v>
      </c>
      <c r="J14">
        <v>0</v>
      </c>
      <c r="K14">
        <v>5.6500000000000002E-2</v>
      </c>
      <c r="L14">
        <v>0.91180000000000005</v>
      </c>
      <c r="M14">
        <v>2.3400000000000001E-2</v>
      </c>
      <c r="N14">
        <v>0.2712</v>
      </c>
      <c r="O14">
        <v>0</v>
      </c>
      <c r="P14">
        <v>0.17199999999999999</v>
      </c>
      <c r="Q14" s="1">
        <v>55255.28</v>
      </c>
      <c r="R14">
        <v>0.1852</v>
      </c>
      <c r="S14">
        <v>0.2407</v>
      </c>
      <c r="T14">
        <v>0.57410000000000005</v>
      </c>
      <c r="U14">
        <v>10.5</v>
      </c>
      <c r="V14" s="1">
        <v>64411.43</v>
      </c>
      <c r="W14">
        <v>60.52</v>
      </c>
      <c r="X14" s="1">
        <v>126535.32</v>
      </c>
      <c r="Y14">
        <v>0.87890000000000001</v>
      </c>
      <c r="Z14">
        <v>6.25E-2</v>
      </c>
      <c r="AA14">
        <v>5.8599999999999999E-2</v>
      </c>
      <c r="AB14">
        <v>0.1211</v>
      </c>
      <c r="AC14">
        <v>126.54</v>
      </c>
      <c r="AD14" s="1">
        <v>3154.88</v>
      </c>
      <c r="AE14">
        <v>394.06</v>
      </c>
      <c r="AF14" s="1">
        <v>132724.68</v>
      </c>
      <c r="AG14">
        <v>201</v>
      </c>
      <c r="AH14" s="1">
        <v>37425</v>
      </c>
      <c r="AI14" s="1">
        <v>52908</v>
      </c>
      <c r="AJ14">
        <v>40.700000000000003</v>
      </c>
      <c r="AK14">
        <v>23.17</v>
      </c>
      <c r="AL14">
        <v>34.97</v>
      </c>
      <c r="AM14">
        <v>3.9</v>
      </c>
      <c r="AN14" s="1">
        <v>1962.76</v>
      </c>
      <c r="AO14">
        <v>1.5165999999999999</v>
      </c>
      <c r="AP14" s="1">
        <v>1826.97</v>
      </c>
      <c r="AQ14" s="1">
        <v>2979.23</v>
      </c>
      <c r="AR14" s="1">
        <v>6526.53</v>
      </c>
      <c r="AS14">
        <v>538.82000000000005</v>
      </c>
      <c r="AT14">
        <v>484.23</v>
      </c>
      <c r="AU14" s="1">
        <v>12355.78</v>
      </c>
      <c r="AV14" s="1">
        <v>6900.59</v>
      </c>
      <c r="AW14">
        <v>0.52039999999999997</v>
      </c>
      <c r="AX14" s="1">
        <v>4137.7700000000004</v>
      </c>
      <c r="AY14">
        <v>0.31209999999999999</v>
      </c>
      <c r="AZ14" s="1">
        <v>1714.26</v>
      </c>
      <c r="BA14">
        <v>0.1293</v>
      </c>
      <c r="BB14">
        <v>507.21</v>
      </c>
      <c r="BC14">
        <v>3.8300000000000001E-2</v>
      </c>
      <c r="BD14" s="1">
        <v>13259.84</v>
      </c>
      <c r="BE14" s="1">
        <v>6680.46</v>
      </c>
      <c r="BF14">
        <v>2.4192</v>
      </c>
      <c r="BG14">
        <v>0.47139999999999999</v>
      </c>
      <c r="BH14">
        <v>0.22370000000000001</v>
      </c>
      <c r="BI14">
        <v>0.25979999999999998</v>
      </c>
      <c r="BJ14">
        <v>2.93E-2</v>
      </c>
      <c r="BK14">
        <v>1.5800000000000002E-2</v>
      </c>
    </row>
    <row r="15" spans="1:63" x14ac:dyDescent="0.25">
      <c r="A15" t="s">
        <v>15</v>
      </c>
      <c r="B15">
        <v>47415</v>
      </c>
      <c r="C15">
        <v>61</v>
      </c>
      <c r="D15">
        <v>7.55</v>
      </c>
      <c r="E15">
        <v>460.43</v>
      </c>
      <c r="F15">
        <v>563.03</v>
      </c>
      <c r="G15">
        <v>3.5000000000000001E-3</v>
      </c>
      <c r="H15">
        <v>0</v>
      </c>
      <c r="I15">
        <v>1.06E-2</v>
      </c>
      <c r="J15">
        <v>0</v>
      </c>
      <c r="K15">
        <v>9.7500000000000003E-2</v>
      </c>
      <c r="L15">
        <v>0.83509999999999995</v>
      </c>
      <c r="M15">
        <v>5.3199999999999997E-2</v>
      </c>
      <c r="N15">
        <v>0.40760000000000002</v>
      </c>
      <c r="O15">
        <v>7.1000000000000004E-3</v>
      </c>
      <c r="P15">
        <v>8.7999999999999995E-2</v>
      </c>
      <c r="Q15" s="1">
        <v>57006.79</v>
      </c>
      <c r="R15">
        <v>0.1731</v>
      </c>
      <c r="S15">
        <v>0.26919999999999999</v>
      </c>
      <c r="T15">
        <v>0.55769999999999997</v>
      </c>
      <c r="U15">
        <v>4.29</v>
      </c>
      <c r="V15" s="1">
        <v>85194.39</v>
      </c>
      <c r="W15">
        <v>107.21</v>
      </c>
      <c r="X15" s="1">
        <v>411088.05</v>
      </c>
      <c r="Y15">
        <v>0.4486</v>
      </c>
      <c r="Z15">
        <v>4.2799999999999998E-2</v>
      </c>
      <c r="AA15">
        <v>0.50870000000000004</v>
      </c>
      <c r="AB15">
        <v>0.5514</v>
      </c>
      <c r="AC15">
        <v>411.09</v>
      </c>
      <c r="AD15" s="1">
        <v>10613.45</v>
      </c>
      <c r="AE15">
        <v>623.39</v>
      </c>
      <c r="AF15" s="1">
        <v>195211.08</v>
      </c>
      <c r="AG15">
        <v>461</v>
      </c>
      <c r="AH15" s="1">
        <v>34747</v>
      </c>
      <c r="AI15" s="1">
        <v>65153</v>
      </c>
      <c r="AJ15">
        <v>26.93</v>
      </c>
      <c r="AK15">
        <v>24.73</v>
      </c>
      <c r="AL15">
        <v>23.98</v>
      </c>
      <c r="AM15">
        <v>5.0999999999999996</v>
      </c>
      <c r="AN15" s="1">
        <v>2105.96</v>
      </c>
      <c r="AO15">
        <v>1.6538999999999999</v>
      </c>
      <c r="AP15" s="1">
        <v>1681.38</v>
      </c>
      <c r="AQ15" s="1">
        <v>2754.41</v>
      </c>
      <c r="AR15" s="1">
        <v>6574.87</v>
      </c>
      <c r="AS15">
        <v>857.11</v>
      </c>
      <c r="AT15">
        <v>649.45000000000005</v>
      </c>
      <c r="AU15" s="1">
        <v>12517.22</v>
      </c>
      <c r="AV15" s="1">
        <v>4452.51</v>
      </c>
      <c r="AW15">
        <v>0.26569999999999999</v>
      </c>
      <c r="AX15" s="1">
        <v>8495.31</v>
      </c>
      <c r="AY15">
        <v>0.50690000000000002</v>
      </c>
      <c r="AZ15" s="1">
        <v>3042.83</v>
      </c>
      <c r="BA15">
        <v>0.18149999999999999</v>
      </c>
      <c r="BB15">
        <v>770.08</v>
      </c>
      <c r="BC15">
        <v>4.5900000000000003E-2</v>
      </c>
      <c r="BD15" s="1">
        <v>16760.73</v>
      </c>
      <c r="BE15" s="1">
        <v>4723.53</v>
      </c>
      <c r="BF15">
        <v>1.1200000000000001</v>
      </c>
      <c r="BG15">
        <v>0.49059999999999998</v>
      </c>
      <c r="BH15">
        <v>0.20530000000000001</v>
      </c>
      <c r="BI15">
        <v>0.2374</v>
      </c>
      <c r="BJ15">
        <v>4.9599999999999998E-2</v>
      </c>
      <c r="BK15">
        <v>1.7100000000000001E-2</v>
      </c>
    </row>
    <row r="16" spans="1:63" x14ac:dyDescent="0.25">
      <c r="A16" t="s">
        <v>16</v>
      </c>
      <c r="B16">
        <v>46631</v>
      </c>
      <c r="C16">
        <v>60</v>
      </c>
      <c r="D16">
        <v>16.23</v>
      </c>
      <c r="E16">
        <v>973.72</v>
      </c>
      <c r="F16" s="1">
        <v>1107.78</v>
      </c>
      <c r="G16">
        <v>1.8E-3</v>
      </c>
      <c r="H16">
        <v>0</v>
      </c>
      <c r="I16">
        <v>2.7000000000000001E-3</v>
      </c>
      <c r="J16">
        <v>0</v>
      </c>
      <c r="K16">
        <v>7.1999999999999998E-3</v>
      </c>
      <c r="L16">
        <v>0.96750000000000003</v>
      </c>
      <c r="M16">
        <v>2.0799999999999999E-2</v>
      </c>
      <c r="N16">
        <v>0.18870000000000001</v>
      </c>
      <c r="O16">
        <v>8.9999999999999998E-4</v>
      </c>
      <c r="P16">
        <v>7.1499999999999994E-2</v>
      </c>
      <c r="Q16" s="1">
        <v>64147.88</v>
      </c>
      <c r="R16">
        <v>4.41E-2</v>
      </c>
      <c r="S16">
        <v>0.10290000000000001</v>
      </c>
      <c r="T16">
        <v>0.85289999999999999</v>
      </c>
      <c r="U16">
        <v>9.1999999999999993</v>
      </c>
      <c r="V16" s="1">
        <v>68144.91</v>
      </c>
      <c r="W16">
        <v>100.96</v>
      </c>
      <c r="X16" s="1">
        <v>146132.92000000001</v>
      </c>
      <c r="Y16">
        <v>0.89800000000000002</v>
      </c>
      <c r="Z16">
        <v>3.2800000000000003E-2</v>
      </c>
      <c r="AA16">
        <v>6.9199999999999998E-2</v>
      </c>
      <c r="AB16">
        <v>0.10199999999999999</v>
      </c>
      <c r="AC16">
        <v>146.13</v>
      </c>
      <c r="AD16" s="1">
        <v>3348.12</v>
      </c>
      <c r="AE16">
        <v>525.54</v>
      </c>
      <c r="AF16" s="1">
        <v>140095.65</v>
      </c>
      <c r="AG16">
        <v>236</v>
      </c>
      <c r="AH16" s="1">
        <v>36599</v>
      </c>
      <c r="AI16" s="1">
        <v>55325</v>
      </c>
      <c r="AJ16">
        <v>26.18</v>
      </c>
      <c r="AK16">
        <v>22.64</v>
      </c>
      <c r="AL16">
        <v>23.37</v>
      </c>
      <c r="AM16">
        <v>4.9000000000000004</v>
      </c>
      <c r="AN16" s="1">
        <v>2322.29</v>
      </c>
      <c r="AO16">
        <v>1.5740000000000001</v>
      </c>
      <c r="AP16" s="1">
        <v>1170.5</v>
      </c>
      <c r="AQ16" s="1">
        <v>1798.52</v>
      </c>
      <c r="AR16" s="1">
        <v>6276.97</v>
      </c>
      <c r="AS16">
        <v>893.9</v>
      </c>
      <c r="AT16">
        <v>486.26</v>
      </c>
      <c r="AU16" s="1">
        <v>10626.15</v>
      </c>
      <c r="AV16" s="1">
        <v>5834.51</v>
      </c>
      <c r="AW16">
        <v>0.4698</v>
      </c>
      <c r="AX16" s="1">
        <v>4413.1099999999997</v>
      </c>
      <c r="AY16">
        <v>0.35539999999999999</v>
      </c>
      <c r="AZ16" s="1">
        <v>1746.37</v>
      </c>
      <c r="BA16">
        <v>0.1406</v>
      </c>
      <c r="BB16">
        <v>423.92</v>
      </c>
      <c r="BC16">
        <v>3.4099999999999998E-2</v>
      </c>
      <c r="BD16" s="1">
        <v>12417.91</v>
      </c>
      <c r="BE16" s="1">
        <v>6775.38</v>
      </c>
      <c r="BF16">
        <v>2.1013000000000002</v>
      </c>
      <c r="BG16">
        <v>0.5212</v>
      </c>
      <c r="BH16">
        <v>0.2457</v>
      </c>
      <c r="BI16">
        <v>0.1812</v>
      </c>
      <c r="BJ16">
        <v>2.6800000000000001E-2</v>
      </c>
      <c r="BK16">
        <v>2.5000000000000001E-2</v>
      </c>
    </row>
    <row r="17" spans="1:63" x14ac:dyDescent="0.25">
      <c r="A17" t="s">
        <v>17</v>
      </c>
      <c r="B17">
        <v>47043</v>
      </c>
      <c r="C17">
        <v>78</v>
      </c>
      <c r="D17">
        <v>16.559999999999999</v>
      </c>
      <c r="E17" s="1">
        <v>1291.6300000000001</v>
      </c>
      <c r="F17" s="1">
        <v>1222.8599999999999</v>
      </c>
      <c r="G17">
        <v>6.4999999999999997E-3</v>
      </c>
      <c r="H17">
        <v>0</v>
      </c>
      <c r="I17">
        <v>1.14E-2</v>
      </c>
      <c r="J17">
        <v>1.6000000000000001E-3</v>
      </c>
      <c r="K17">
        <v>0.1913</v>
      </c>
      <c r="L17">
        <v>0.77110000000000001</v>
      </c>
      <c r="M17">
        <v>1.7999999999999999E-2</v>
      </c>
      <c r="N17">
        <v>0.2311</v>
      </c>
      <c r="O17">
        <v>8.6E-3</v>
      </c>
      <c r="P17">
        <v>8.3000000000000004E-2</v>
      </c>
      <c r="Q17" s="1">
        <v>62999.54</v>
      </c>
      <c r="R17">
        <v>0.1047</v>
      </c>
      <c r="S17">
        <v>0.1628</v>
      </c>
      <c r="T17">
        <v>0.73260000000000003</v>
      </c>
      <c r="U17">
        <v>8.85</v>
      </c>
      <c r="V17" s="1">
        <v>57794.92</v>
      </c>
      <c r="W17">
        <v>143.11000000000001</v>
      </c>
      <c r="X17" s="1">
        <v>201082.21</v>
      </c>
      <c r="Y17">
        <v>0.58660000000000001</v>
      </c>
      <c r="Z17">
        <v>0.22770000000000001</v>
      </c>
      <c r="AA17">
        <v>0.1857</v>
      </c>
      <c r="AB17">
        <v>0.41339999999999999</v>
      </c>
      <c r="AC17">
        <v>201.08</v>
      </c>
      <c r="AD17" s="1">
        <v>6654.05</v>
      </c>
      <c r="AE17">
        <v>482.55</v>
      </c>
      <c r="AF17" s="1">
        <v>179780.82</v>
      </c>
      <c r="AG17">
        <v>409</v>
      </c>
      <c r="AH17" s="1">
        <v>34744</v>
      </c>
      <c r="AI17" s="1">
        <v>65335</v>
      </c>
      <c r="AJ17">
        <v>43.35</v>
      </c>
      <c r="AK17">
        <v>27.55</v>
      </c>
      <c r="AL17">
        <v>39</v>
      </c>
      <c r="AM17">
        <v>2.2000000000000002</v>
      </c>
      <c r="AN17">
        <v>0</v>
      </c>
      <c r="AO17">
        <v>0.84140000000000004</v>
      </c>
      <c r="AP17" s="1">
        <v>1178.73</v>
      </c>
      <c r="AQ17" s="1">
        <v>1564.63</v>
      </c>
      <c r="AR17" s="1">
        <v>6943.9</v>
      </c>
      <c r="AS17">
        <v>869.91</v>
      </c>
      <c r="AT17">
        <v>313.81</v>
      </c>
      <c r="AU17" s="1">
        <v>10870.98</v>
      </c>
      <c r="AV17" s="1">
        <v>4911.5200000000004</v>
      </c>
      <c r="AW17">
        <v>0.41789999999999999</v>
      </c>
      <c r="AX17" s="1">
        <v>5065.87</v>
      </c>
      <c r="AY17">
        <v>0.43099999999999999</v>
      </c>
      <c r="AZ17" s="1">
        <v>1289.3900000000001</v>
      </c>
      <c r="BA17">
        <v>0.10970000000000001</v>
      </c>
      <c r="BB17">
        <v>485.86</v>
      </c>
      <c r="BC17">
        <v>4.1300000000000003E-2</v>
      </c>
      <c r="BD17" s="1">
        <v>11752.64</v>
      </c>
      <c r="BE17" s="1">
        <v>2451.25</v>
      </c>
      <c r="BF17">
        <v>0.65269999999999995</v>
      </c>
      <c r="BG17">
        <v>0.55049999999999999</v>
      </c>
      <c r="BH17">
        <v>0.22589999999999999</v>
      </c>
      <c r="BI17">
        <v>0.18490000000000001</v>
      </c>
      <c r="BJ17">
        <v>2.46E-2</v>
      </c>
      <c r="BK17">
        <v>1.41E-2</v>
      </c>
    </row>
    <row r="18" spans="1:63" x14ac:dyDescent="0.25">
      <c r="A18" t="s">
        <v>18</v>
      </c>
      <c r="B18">
        <v>47423</v>
      </c>
      <c r="C18">
        <v>57</v>
      </c>
      <c r="D18">
        <v>9.9600000000000009</v>
      </c>
      <c r="E18">
        <v>567.77</v>
      </c>
      <c r="F18">
        <v>556.87</v>
      </c>
      <c r="G18">
        <v>1.8E-3</v>
      </c>
      <c r="H18">
        <v>0</v>
      </c>
      <c r="I18">
        <v>8.9999999999999993E-3</v>
      </c>
      <c r="J18">
        <v>0</v>
      </c>
      <c r="K18">
        <v>1.9800000000000002E-2</v>
      </c>
      <c r="L18">
        <v>0.95499999999999996</v>
      </c>
      <c r="M18">
        <v>1.44E-2</v>
      </c>
      <c r="N18">
        <v>0.2051</v>
      </c>
      <c r="O18">
        <v>6.9999999999999999E-4</v>
      </c>
      <c r="P18">
        <v>0.1318</v>
      </c>
      <c r="Q18" s="1">
        <v>55045.05</v>
      </c>
      <c r="R18">
        <v>0.2364</v>
      </c>
      <c r="S18">
        <v>0.1273</v>
      </c>
      <c r="T18">
        <v>0.63639999999999997</v>
      </c>
      <c r="U18">
        <v>8.24</v>
      </c>
      <c r="V18" s="1">
        <v>66926.81</v>
      </c>
      <c r="W18">
        <v>68.89</v>
      </c>
      <c r="X18" s="1">
        <v>166092.78</v>
      </c>
      <c r="Y18">
        <v>0.91739999999999999</v>
      </c>
      <c r="Z18">
        <v>4.4699999999999997E-2</v>
      </c>
      <c r="AA18">
        <v>3.7999999999999999E-2</v>
      </c>
      <c r="AB18">
        <v>8.2600000000000007E-2</v>
      </c>
      <c r="AC18">
        <v>166.09</v>
      </c>
      <c r="AD18" s="1">
        <v>3470.63</v>
      </c>
      <c r="AE18">
        <v>413.09</v>
      </c>
      <c r="AF18" s="1">
        <v>167519.12</v>
      </c>
      <c r="AG18">
        <v>374</v>
      </c>
      <c r="AH18" s="1">
        <v>41257</v>
      </c>
      <c r="AI18" s="1">
        <v>63571</v>
      </c>
      <c r="AJ18">
        <v>31.4</v>
      </c>
      <c r="AK18">
        <v>20.47</v>
      </c>
      <c r="AL18">
        <v>20.78</v>
      </c>
      <c r="AM18">
        <v>5.4</v>
      </c>
      <c r="AN18" s="1">
        <v>2199.84</v>
      </c>
      <c r="AO18">
        <v>1.2633000000000001</v>
      </c>
      <c r="AP18" s="1">
        <v>1742.08</v>
      </c>
      <c r="AQ18" s="1">
        <v>2060.04</v>
      </c>
      <c r="AR18" s="1">
        <v>7376.22</v>
      </c>
      <c r="AS18">
        <v>609.21</v>
      </c>
      <c r="AT18">
        <v>304.88</v>
      </c>
      <c r="AU18" s="1">
        <v>12092.42</v>
      </c>
      <c r="AV18" s="1">
        <v>6690.37</v>
      </c>
      <c r="AW18">
        <v>0.47270000000000001</v>
      </c>
      <c r="AX18" s="1">
        <v>5383.14</v>
      </c>
      <c r="AY18">
        <v>0.38030000000000003</v>
      </c>
      <c r="AZ18" s="1">
        <v>1429.47</v>
      </c>
      <c r="BA18">
        <v>0.10100000000000001</v>
      </c>
      <c r="BB18">
        <v>650.6</v>
      </c>
      <c r="BC18">
        <v>4.5999999999999999E-2</v>
      </c>
      <c r="BD18" s="1">
        <v>14153.58</v>
      </c>
      <c r="BE18" s="1">
        <v>4924.97</v>
      </c>
      <c r="BF18">
        <v>1.3463000000000001</v>
      </c>
      <c r="BG18">
        <v>0.53690000000000004</v>
      </c>
      <c r="BH18">
        <v>0.2087</v>
      </c>
      <c r="BI18">
        <v>0.21709999999999999</v>
      </c>
      <c r="BJ18">
        <v>2.3199999999999998E-2</v>
      </c>
      <c r="BK18">
        <v>1.41E-2</v>
      </c>
    </row>
    <row r="19" spans="1:63" x14ac:dyDescent="0.25">
      <c r="A19" t="s">
        <v>19</v>
      </c>
      <c r="B19">
        <v>43505</v>
      </c>
      <c r="C19">
        <v>76</v>
      </c>
      <c r="D19">
        <v>43.35</v>
      </c>
      <c r="E19" s="1">
        <v>3294.74</v>
      </c>
      <c r="F19" s="1">
        <v>3141.45</v>
      </c>
      <c r="G19">
        <v>6.7000000000000002E-3</v>
      </c>
      <c r="H19">
        <v>1E-3</v>
      </c>
      <c r="I19">
        <v>6.7000000000000002E-3</v>
      </c>
      <c r="J19">
        <v>1E-3</v>
      </c>
      <c r="K19">
        <v>2.23E-2</v>
      </c>
      <c r="L19">
        <v>0.91979999999999995</v>
      </c>
      <c r="M19">
        <v>4.2700000000000002E-2</v>
      </c>
      <c r="N19">
        <v>0.32740000000000002</v>
      </c>
      <c r="O19">
        <v>6.4000000000000003E-3</v>
      </c>
      <c r="P19">
        <v>0.1245</v>
      </c>
      <c r="Q19" s="1">
        <v>55172.3</v>
      </c>
      <c r="R19">
        <v>6.3399999999999998E-2</v>
      </c>
      <c r="S19">
        <v>0.16589999999999999</v>
      </c>
      <c r="T19">
        <v>0.77070000000000005</v>
      </c>
      <c r="U19">
        <v>23.47</v>
      </c>
      <c r="V19" s="1">
        <v>74295.03</v>
      </c>
      <c r="W19">
        <v>134.57</v>
      </c>
      <c r="X19" s="1">
        <v>174370.75</v>
      </c>
      <c r="Y19">
        <v>0.60640000000000005</v>
      </c>
      <c r="Z19">
        <v>0.22509999999999999</v>
      </c>
      <c r="AA19">
        <v>0.16850000000000001</v>
      </c>
      <c r="AB19">
        <v>0.39360000000000001</v>
      </c>
      <c r="AC19">
        <v>174.37</v>
      </c>
      <c r="AD19" s="1">
        <v>7080.28</v>
      </c>
      <c r="AE19">
        <v>619.52</v>
      </c>
      <c r="AF19" s="1">
        <v>144079.87</v>
      </c>
      <c r="AG19">
        <v>254</v>
      </c>
      <c r="AH19" s="1">
        <v>31613</v>
      </c>
      <c r="AI19" s="1">
        <v>55121</v>
      </c>
      <c r="AJ19">
        <v>64.599999999999994</v>
      </c>
      <c r="AK19">
        <v>33.75</v>
      </c>
      <c r="AL19">
        <v>41.12</v>
      </c>
      <c r="AM19">
        <v>4</v>
      </c>
      <c r="AN19">
        <v>0</v>
      </c>
      <c r="AO19">
        <v>0.90880000000000005</v>
      </c>
      <c r="AP19" s="1">
        <v>1476.43</v>
      </c>
      <c r="AQ19" s="1">
        <v>1364.02</v>
      </c>
      <c r="AR19" s="1">
        <v>5886.81</v>
      </c>
      <c r="AS19">
        <v>689.07</v>
      </c>
      <c r="AT19">
        <v>423.7</v>
      </c>
      <c r="AU19" s="1">
        <v>9840.02</v>
      </c>
      <c r="AV19" s="1">
        <v>4957.21</v>
      </c>
      <c r="AW19">
        <v>0.39810000000000001</v>
      </c>
      <c r="AX19" s="1">
        <v>5915.8</v>
      </c>
      <c r="AY19">
        <v>0.47510000000000002</v>
      </c>
      <c r="AZ19">
        <v>812.86</v>
      </c>
      <c r="BA19">
        <v>6.5299999999999997E-2</v>
      </c>
      <c r="BB19">
        <v>765.89</v>
      </c>
      <c r="BC19">
        <v>6.1499999999999999E-2</v>
      </c>
      <c r="BD19" s="1">
        <v>12451.76</v>
      </c>
      <c r="BE19" s="1">
        <v>3902.26</v>
      </c>
      <c r="BF19">
        <v>0.95109999999999995</v>
      </c>
      <c r="BG19">
        <v>0.53090000000000004</v>
      </c>
      <c r="BH19">
        <v>0.2288</v>
      </c>
      <c r="BI19">
        <v>0.1986</v>
      </c>
      <c r="BJ19">
        <v>2.4500000000000001E-2</v>
      </c>
      <c r="BK19">
        <v>1.7299999999999999E-2</v>
      </c>
    </row>
    <row r="20" spans="1:63" x14ac:dyDescent="0.25">
      <c r="A20" t="s">
        <v>20</v>
      </c>
      <c r="B20">
        <v>43513</v>
      </c>
      <c r="C20">
        <v>62</v>
      </c>
      <c r="D20">
        <v>63.24</v>
      </c>
      <c r="E20" s="1">
        <v>3921.08</v>
      </c>
      <c r="F20" s="1">
        <v>3358.39</v>
      </c>
      <c r="G20">
        <v>1.5E-3</v>
      </c>
      <c r="H20">
        <v>8.9999999999999998E-4</v>
      </c>
      <c r="I20">
        <v>6.3100000000000003E-2</v>
      </c>
      <c r="J20">
        <v>5.9999999999999995E-4</v>
      </c>
      <c r="K20">
        <v>0.1888</v>
      </c>
      <c r="L20">
        <v>0.6099</v>
      </c>
      <c r="M20">
        <v>0.13519999999999999</v>
      </c>
      <c r="N20">
        <v>1</v>
      </c>
      <c r="O20">
        <v>6.4799999999999996E-2</v>
      </c>
      <c r="P20">
        <v>0.2215</v>
      </c>
      <c r="Q20" s="1">
        <v>57537.31</v>
      </c>
      <c r="R20">
        <v>8.4099999999999994E-2</v>
      </c>
      <c r="S20">
        <v>0.1903</v>
      </c>
      <c r="T20">
        <v>0.72570000000000001</v>
      </c>
      <c r="U20">
        <v>36</v>
      </c>
      <c r="V20" s="1">
        <v>65324.89</v>
      </c>
      <c r="W20">
        <v>106.15</v>
      </c>
      <c r="X20" s="1">
        <v>111338.79</v>
      </c>
      <c r="Y20">
        <v>0.69350000000000001</v>
      </c>
      <c r="Z20">
        <v>0.2009</v>
      </c>
      <c r="AA20">
        <v>0.1056</v>
      </c>
      <c r="AB20">
        <v>0.30649999999999999</v>
      </c>
      <c r="AC20">
        <v>111.34</v>
      </c>
      <c r="AD20" s="1">
        <v>3147.28</v>
      </c>
      <c r="AE20">
        <v>423.31</v>
      </c>
      <c r="AF20" s="1">
        <v>104128.75</v>
      </c>
      <c r="AG20">
        <v>96</v>
      </c>
      <c r="AH20" s="1">
        <v>27544</v>
      </c>
      <c r="AI20" s="1">
        <v>46379</v>
      </c>
      <c r="AJ20">
        <v>44.11</v>
      </c>
      <c r="AK20">
        <v>24.61</v>
      </c>
      <c r="AL20">
        <v>32.549999999999997</v>
      </c>
      <c r="AM20">
        <v>4.2</v>
      </c>
      <c r="AN20">
        <v>0</v>
      </c>
      <c r="AO20">
        <v>0.76349999999999996</v>
      </c>
      <c r="AP20" s="1">
        <v>1613.63</v>
      </c>
      <c r="AQ20" s="1">
        <v>3142.07</v>
      </c>
      <c r="AR20" s="1">
        <v>7397.62</v>
      </c>
      <c r="AS20">
        <v>866.65</v>
      </c>
      <c r="AT20">
        <v>358</v>
      </c>
      <c r="AU20" s="1">
        <v>13377.97</v>
      </c>
      <c r="AV20" s="1">
        <v>8860.36</v>
      </c>
      <c r="AW20">
        <v>0.62070000000000003</v>
      </c>
      <c r="AX20" s="1">
        <v>2995.38</v>
      </c>
      <c r="AY20">
        <v>0.20979999999999999</v>
      </c>
      <c r="AZ20">
        <v>495.44</v>
      </c>
      <c r="BA20">
        <v>3.4700000000000002E-2</v>
      </c>
      <c r="BB20" s="1">
        <v>1924.34</v>
      </c>
      <c r="BC20">
        <v>0.1348</v>
      </c>
      <c r="BD20" s="1">
        <v>14275.5</v>
      </c>
      <c r="BE20" s="1">
        <v>6160.35</v>
      </c>
      <c r="BF20">
        <v>2.2902</v>
      </c>
      <c r="BG20">
        <v>0.42799999999999999</v>
      </c>
      <c r="BH20">
        <v>0.27089999999999997</v>
      </c>
      <c r="BI20">
        <v>0.2727</v>
      </c>
      <c r="BJ20">
        <v>2.0500000000000001E-2</v>
      </c>
      <c r="BK20">
        <v>7.9000000000000008E-3</v>
      </c>
    </row>
    <row r="21" spans="1:63" x14ac:dyDescent="0.25">
      <c r="A21" t="s">
        <v>21</v>
      </c>
      <c r="B21">
        <v>43521</v>
      </c>
      <c r="C21">
        <v>89</v>
      </c>
      <c r="D21">
        <v>26.78</v>
      </c>
      <c r="E21" s="1">
        <v>2383.0700000000002</v>
      </c>
      <c r="F21" s="1">
        <v>2475.86</v>
      </c>
      <c r="G21">
        <v>4.2799999999999998E-2</v>
      </c>
      <c r="H21">
        <v>0</v>
      </c>
      <c r="I21">
        <v>3.1899999999999998E-2</v>
      </c>
      <c r="J21">
        <v>4.0000000000000002E-4</v>
      </c>
      <c r="K21">
        <v>2.6700000000000002E-2</v>
      </c>
      <c r="L21">
        <v>0.84609999999999996</v>
      </c>
      <c r="M21">
        <v>5.21E-2</v>
      </c>
      <c r="N21">
        <v>0.37490000000000001</v>
      </c>
      <c r="O21">
        <v>2.5600000000000001E-2</v>
      </c>
      <c r="P21">
        <v>0.1837</v>
      </c>
      <c r="Q21" s="1">
        <v>68895.259999999995</v>
      </c>
      <c r="R21">
        <v>0.1676</v>
      </c>
      <c r="S21">
        <v>0.1173</v>
      </c>
      <c r="T21">
        <v>0.71509999999999996</v>
      </c>
      <c r="U21">
        <v>18.8</v>
      </c>
      <c r="V21" s="1">
        <v>95207.29</v>
      </c>
      <c r="W21">
        <v>124.72</v>
      </c>
      <c r="X21" s="1">
        <v>256110.9</v>
      </c>
      <c r="Y21">
        <v>0.62549999999999994</v>
      </c>
      <c r="Z21">
        <v>0.29859999999999998</v>
      </c>
      <c r="AA21">
        <v>7.5899999999999995E-2</v>
      </c>
      <c r="AB21">
        <v>0.3745</v>
      </c>
      <c r="AC21">
        <v>256.11</v>
      </c>
      <c r="AD21" s="1">
        <v>7794.62</v>
      </c>
      <c r="AE21">
        <v>686.45</v>
      </c>
      <c r="AF21" s="1">
        <v>229946.61</v>
      </c>
      <c r="AG21">
        <v>520</v>
      </c>
      <c r="AH21" s="1">
        <v>28998</v>
      </c>
      <c r="AI21" s="1">
        <v>56885</v>
      </c>
      <c r="AJ21">
        <v>58.94</v>
      </c>
      <c r="AK21">
        <v>28.05</v>
      </c>
      <c r="AL21">
        <v>28.2</v>
      </c>
      <c r="AM21">
        <v>4</v>
      </c>
      <c r="AN21" s="1">
        <v>1749.35</v>
      </c>
      <c r="AO21">
        <v>1.4967999999999999</v>
      </c>
      <c r="AP21" s="1">
        <v>1274.4000000000001</v>
      </c>
      <c r="AQ21" s="1">
        <v>2067.64</v>
      </c>
      <c r="AR21" s="1">
        <v>8631.6200000000008</v>
      </c>
      <c r="AS21" s="1">
        <v>1047.55</v>
      </c>
      <c r="AT21">
        <v>392.53</v>
      </c>
      <c r="AU21" s="1">
        <v>13413.74</v>
      </c>
      <c r="AV21" s="1">
        <v>3882.48</v>
      </c>
      <c r="AW21">
        <v>0.26889999999999997</v>
      </c>
      <c r="AX21" s="1">
        <v>8112.07</v>
      </c>
      <c r="AY21">
        <v>0.56189999999999996</v>
      </c>
      <c r="AZ21" s="1">
        <v>1433.58</v>
      </c>
      <c r="BA21">
        <v>9.9299999999999999E-2</v>
      </c>
      <c r="BB21" s="1">
        <v>1009.38</v>
      </c>
      <c r="BC21">
        <v>6.9900000000000004E-2</v>
      </c>
      <c r="BD21" s="1">
        <v>14437.51</v>
      </c>
      <c r="BE21" s="1">
        <v>3443.2</v>
      </c>
      <c r="BF21">
        <v>0.61260000000000003</v>
      </c>
      <c r="BG21">
        <v>0.58750000000000002</v>
      </c>
      <c r="BH21">
        <v>0.25540000000000002</v>
      </c>
      <c r="BI21">
        <v>0.121</v>
      </c>
      <c r="BJ21">
        <v>1.6199999999999999E-2</v>
      </c>
      <c r="BK21">
        <v>1.9900000000000001E-2</v>
      </c>
    </row>
    <row r="22" spans="1:63" x14ac:dyDescent="0.25">
      <c r="A22" t="s">
        <v>22</v>
      </c>
      <c r="B22">
        <v>49171</v>
      </c>
      <c r="C22">
        <v>24</v>
      </c>
      <c r="D22">
        <v>123.82</v>
      </c>
      <c r="E22" s="1">
        <v>2971.65</v>
      </c>
      <c r="F22" s="1">
        <v>2989.41</v>
      </c>
      <c r="G22">
        <v>6.6600000000000006E-2</v>
      </c>
      <c r="H22">
        <v>1E-3</v>
      </c>
      <c r="I22">
        <v>3.5799999999999998E-2</v>
      </c>
      <c r="J22">
        <v>0</v>
      </c>
      <c r="K22">
        <v>2.9399999999999999E-2</v>
      </c>
      <c r="L22">
        <v>0.83840000000000003</v>
      </c>
      <c r="M22">
        <v>2.8799999999999999E-2</v>
      </c>
      <c r="N22">
        <v>6.2E-2</v>
      </c>
      <c r="O22">
        <v>1.3599999999999999E-2</v>
      </c>
      <c r="P22">
        <v>0.1162</v>
      </c>
      <c r="Q22" s="1">
        <v>85854.14</v>
      </c>
      <c r="R22">
        <v>4.8599999999999997E-2</v>
      </c>
      <c r="S22">
        <v>7.5700000000000003E-2</v>
      </c>
      <c r="T22">
        <v>0.87570000000000003</v>
      </c>
      <c r="U22">
        <v>12.5</v>
      </c>
      <c r="V22" s="1">
        <v>108680.48</v>
      </c>
      <c r="W22">
        <v>237.73</v>
      </c>
      <c r="X22" s="1">
        <v>254239.76</v>
      </c>
      <c r="Y22">
        <v>0.83</v>
      </c>
      <c r="Z22">
        <v>0.1474</v>
      </c>
      <c r="AA22">
        <v>2.2599999999999999E-2</v>
      </c>
      <c r="AB22">
        <v>0.17</v>
      </c>
      <c r="AC22">
        <v>254.24</v>
      </c>
      <c r="AD22" s="1">
        <v>11502.42</v>
      </c>
      <c r="AE22" s="1">
        <v>1193.98</v>
      </c>
      <c r="AF22" s="1">
        <v>239691.46</v>
      </c>
      <c r="AG22">
        <v>535</v>
      </c>
      <c r="AH22" s="1">
        <v>56141</v>
      </c>
      <c r="AI22" s="1">
        <v>111735</v>
      </c>
      <c r="AJ22">
        <v>81.28</v>
      </c>
      <c r="AK22">
        <v>43.7</v>
      </c>
      <c r="AL22">
        <v>48.4</v>
      </c>
      <c r="AM22">
        <v>5.6</v>
      </c>
      <c r="AN22">
        <v>0</v>
      </c>
      <c r="AO22">
        <v>0.80579999999999996</v>
      </c>
      <c r="AP22" s="1">
        <v>1457.78</v>
      </c>
      <c r="AQ22" s="1">
        <v>1960.27</v>
      </c>
      <c r="AR22" s="1">
        <v>8513.17</v>
      </c>
      <c r="AS22">
        <v>809.85</v>
      </c>
      <c r="AT22">
        <v>409.34</v>
      </c>
      <c r="AU22" s="1">
        <v>13150.4</v>
      </c>
      <c r="AV22" s="1">
        <v>2719.62</v>
      </c>
      <c r="AW22">
        <v>0.19359999999999999</v>
      </c>
      <c r="AX22" s="1">
        <v>10325.65</v>
      </c>
      <c r="AY22">
        <v>0.73519999999999996</v>
      </c>
      <c r="AZ22">
        <v>720.32</v>
      </c>
      <c r="BA22">
        <v>5.1299999999999998E-2</v>
      </c>
      <c r="BB22">
        <v>279.26</v>
      </c>
      <c r="BC22">
        <v>1.9900000000000001E-2</v>
      </c>
      <c r="BD22" s="1">
        <v>14044.85</v>
      </c>
      <c r="BE22" s="1">
        <v>1351.93</v>
      </c>
      <c r="BF22">
        <v>0.1457</v>
      </c>
      <c r="BG22">
        <v>0.63849999999999996</v>
      </c>
      <c r="BH22">
        <v>0.25269999999999998</v>
      </c>
      <c r="BI22">
        <v>7.0000000000000007E-2</v>
      </c>
      <c r="BJ22">
        <v>2.07E-2</v>
      </c>
      <c r="BK22">
        <v>1.8100000000000002E-2</v>
      </c>
    </row>
    <row r="23" spans="1:63" x14ac:dyDescent="0.25">
      <c r="A23" t="s">
        <v>23</v>
      </c>
      <c r="B23">
        <v>48298</v>
      </c>
      <c r="C23">
        <v>27</v>
      </c>
      <c r="D23">
        <v>164.83</v>
      </c>
      <c r="E23" s="1">
        <v>4450.4799999999996</v>
      </c>
      <c r="F23" s="1">
        <v>4273.87</v>
      </c>
      <c r="G23">
        <v>6.7999999999999996E-3</v>
      </c>
      <c r="H23">
        <v>6.9999999999999999E-4</v>
      </c>
      <c r="I23">
        <v>0.12939999999999999</v>
      </c>
      <c r="J23">
        <v>2.0999999999999999E-3</v>
      </c>
      <c r="K23">
        <v>6.0400000000000002E-2</v>
      </c>
      <c r="L23">
        <v>0.74470000000000003</v>
      </c>
      <c r="M23">
        <v>5.5899999999999998E-2</v>
      </c>
      <c r="N23">
        <v>0.51600000000000001</v>
      </c>
      <c r="O23">
        <v>7.7999999999999996E-3</v>
      </c>
      <c r="P23">
        <v>0.15690000000000001</v>
      </c>
      <c r="Q23" s="1">
        <v>52415.12</v>
      </c>
      <c r="R23">
        <v>0.24399999999999999</v>
      </c>
      <c r="S23">
        <v>0.24399999999999999</v>
      </c>
      <c r="T23">
        <v>0.51200000000000001</v>
      </c>
      <c r="U23">
        <v>27.17</v>
      </c>
      <c r="V23" s="1">
        <v>74230.02</v>
      </c>
      <c r="W23">
        <v>159.66</v>
      </c>
      <c r="X23" s="1">
        <v>138732</v>
      </c>
      <c r="Y23">
        <v>0.68799999999999994</v>
      </c>
      <c r="Z23">
        <v>0.27760000000000001</v>
      </c>
      <c r="AA23">
        <v>3.4500000000000003E-2</v>
      </c>
      <c r="AB23">
        <v>0.312</v>
      </c>
      <c r="AC23">
        <v>138.72999999999999</v>
      </c>
      <c r="AD23" s="1">
        <v>4630.7</v>
      </c>
      <c r="AE23">
        <v>619.09</v>
      </c>
      <c r="AF23" s="1">
        <v>134874.98000000001</v>
      </c>
      <c r="AG23">
        <v>212</v>
      </c>
      <c r="AH23" s="1">
        <v>32314</v>
      </c>
      <c r="AI23" s="1">
        <v>48630</v>
      </c>
      <c r="AJ23">
        <v>56.7</v>
      </c>
      <c r="AK23">
        <v>31.34</v>
      </c>
      <c r="AL23">
        <v>35.54</v>
      </c>
      <c r="AM23">
        <v>6.4</v>
      </c>
      <c r="AN23">
        <v>0</v>
      </c>
      <c r="AO23">
        <v>0.7369</v>
      </c>
      <c r="AP23" s="1">
        <v>1310.48</v>
      </c>
      <c r="AQ23" s="1">
        <v>1699.12</v>
      </c>
      <c r="AR23" s="1">
        <v>6471.63</v>
      </c>
      <c r="AS23">
        <v>721.09</v>
      </c>
      <c r="AT23">
        <v>268</v>
      </c>
      <c r="AU23" s="1">
        <v>10470.31</v>
      </c>
      <c r="AV23" s="1">
        <v>5782.55</v>
      </c>
      <c r="AW23">
        <v>0.48130000000000001</v>
      </c>
      <c r="AX23" s="1">
        <v>4020.13</v>
      </c>
      <c r="AY23">
        <v>0.33460000000000001</v>
      </c>
      <c r="AZ23" s="1">
        <v>1277.44</v>
      </c>
      <c r="BA23">
        <v>0.10630000000000001</v>
      </c>
      <c r="BB23">
        <v>933.84</v>
      </c>
      <c r="BC23">
        <v>7.7700000000000005E-2</v>
      </c>
      <c r="BD23" s="1">
        <v>12013.95</v>
      </c>
      <c r="BE23" s="1">
        <v>4123.22</v>
      </c>
      <c r="BF23">
        <v>1.0952</v>
      </c>
      <c r="BG23">
        <v>0.52680000000000005</v>
      </c>
      <c r="BH23">
        <v>0.21490000000000001</v>
      </c>
      <c r="BI23">
        <v>0.23039999999999999</v>
      </c>
      <c r="BJ23">
        <v>1.8499999999999999E-2</v>
      </c>
      <c r="BK23">
        <v>9.4999999999999998E-3</v>
      </c>
    </row>
    <row r="24" spans="1:63" x14ac:dyDescent="0.25">
      <c r="A24" t="s">
        <v>24</v>
      </c>
      <c r="B24">
        <v>48124</v>
      </c>
      <c r="C24">
        <v>11</v>
      </c>
      <c r="D24">
        <v>340.89</v>
      </c>
      <c r="E24" s="1">
        <v>3749.83</v>
      </c>
      <c r="F24" s="1">
        <v>3739.21</v>
      </c>
      <c r="G24">
        <v>1.9E-2</v>
      </c>
      <c r="H24">
        <v>1.6000000000000001E-3</v>
      </c>
      <c r="I24">
        <v>1.3599999999999999E-2</v>
      </c>
      <c r="J24">
        <v>2.9999999999999997E-4</v>
      </c>
      <c r="K24">
        <v>3.2399999999999998E-2</v>
      </c>
      <c r="L24">
        <v>0.9</v>
      </c>
      <c r="M24">
        <v>3.32E-2</v>
      </c>
      <c r="N24">
        <v>8.6999999999999994E-2</v>
      </c>
      <c r="O24">
        <v>6.1000000000000004E-3</v>
      </c>
      <c r="P24">
        <v>0.10489999999999999</v>
      </c>
      <c r="Q24" s="1">
        <v>70542.47</v>
      </c>
      <c r="R24">
        <v>0.1004</v>
      </c>
      <c r="S24">
        <v>0.1205</v>
      </c>
      <c r="T24">
        <v>0.77910000000000001</v>
      </c>
      <c r="U24">
        <v>22</v>
      </c>
      <c r="V24" s="1">
        <v>89580.160000000003</v>
      </c>
      <c r="W24">
        <v>168.4</v>
      </c>
      <c r="X24" s="1">
        <v>270565.40999999997</v>
      </c>
      <c r="Y24">
        <v>0.82240000000000002</v>
      </c>
      <c r="Z24">
        <v>0.1138</v>
      </c>
      <c r="AA24">
        <v>6.3799999999999996E-2</v>
      </c>
      <c r="AB24">
        <v>0.17760000000000001</v>
      </c>
      <c r="AC24">
        <v>270.57</v>
      </c>
      <c r="AD24" s="1">
        <v>10732.05</v>
      </c>
      <c r="AE24" s="1">
        <v>1174.42</v>
      </c>
      <c r="AF24" s="1">
        <v>255592.46</v>
      </c>
      <c r="AG24">
        <v>555</v>
      </c>
      <c r="AH24" s="1">
        <v>54521</v>
      </c>
      <c r="AI24" s="1">
        <v>109250</v>
      </c>
      <c r="AJ24">
        <v>66.290000000000006</v>
      </c>
      <c r="AK24">
        <v>36.619999999999997</v>
      </c>
      <c r="AL24">
        <v>46.76</v>
      </c>
      <c r="AM24">
        <v>4.2</v>
      </c>
      <c r="AN24">
        <v>0</v>
      </c>
      <c r="AO24">
        <v>0.66959999999999997</v>
      </c>
      <c r="AP24" s="1">
        <v>1454.53</v>
      </c>
      <c r="AQ24" s="1">
        <v>1934.79</v>
      </c>
      <c r="AR24" s="1">
        <v>7126.82</v>
      </c>
      <c r="AS24">
        <v>665.08</v>
      </c>
      <c r="AT24">
        <v>465.21</v>
      </c>
      <c r="AU24" s="1">
        <v>11646.43</v>
      </c>
      <c r="AV24" s="1">
        <v>2077.21</v>
      </c>
      <c r="AW24">
        <v>0.1729</v>
      </c>
      <c r="AX24" s="1">
        <v>8894.2900000000009</v>
      </c>
      <c r="AY24">
        <v>0.74050000000000005</v>
      </c>
      <c r="AZ24">
        <v>719.8</v>
      </c>
      <c r="BA24">
        <v>5.9900000000000002E-2</v>
      </c>
      <c r="BB24">
        <v>320.64999999999998</v>
      </c>
      <c r="BC24">
        <v>2.6700000000000002E-2</v>
      </c>
      <c r="BD24" s="1">
        <v>12011.94</v>
      </c>
      <c r="BE24">
        <v>596.53</v>
      </c>
      <c r="BF24">
        <v>5.8299999999999998E-2</v>
      </c>
      <c r="BG24">
        <v>0.59199999999999997</v>
      </c>
      <c r="BH24">
        <v>0.23089999999999999</v>
      </c>
      <c r="BI24">
        <v>0.1333</v>
      </c>
      <c r="BJ24">
        <v>2.4199999999999999E-2</v>
      </c>
      <c r="BK24">
        <v>1.9599999999999999E-2</v>
      </c>
    </row>
    <row r="25" spans="1:63" x14ac:dyDescent="0.25">
      <c r="A25" t="s">
        <v>25</v>
      </c>
      <c r="B25">
        <v>48116</v>
      </c>
      <c r="C25">
        <v>21</v>
      </c>
      <c r="D25">
        <v>215.12</v>
      </c>
      <c r="E25" s="1">
        <v>4517.42</v>
      </c>
      <c r="F25" s="1">
        <v>4409.4399999999996</v>
      </c>
      <c r="G25">
        <v>3.4000000000000002E-2</v>
      </c>
      <c r="H25">
        <v>2.0000000000000001E-4</v>
      </c>
      <c r="I25">
        <v>3.15E-2</v>
      </c>
      <c r="J25">
        <v>8.9999999999999998E-4</v>
      </c>
      <c r="K25">
        <v>6.7599999999999993E-2</v>
      </c>
      <c r="L25">
        <v>0.81679999999999997</v>
      </c>
      <c r="M25">
        <v>4.9000000000000002E-2</v>
      </c>
      <c r="N25">
        <v>0.11</v>
      </c>
      <c r="O25">
        <v>1.8700000000000001E-2</v>
      </c>
      <c r="P25">
        <v>8.8099999999999998E-2</v>
      </c>
      <c r="Q25" s="1">
        <v>66147.990000000005</v>
      </c>
      <c r="R25">
        <v>0.20799999999999999</v>
      </c>
      <c r="S25">
        <v>0.22800000000000001</v>
      </c>
      <c r="T25">
        <v>0.56399999999999995</v>
      </c>
      <c r="U25">
        <v>25</v>
      </c>
      <c r="V25" s="1">
        <v>83515.520000000004</v>
      </c>
      <c r="W25">
        <v>179.85</v>
      </c>
      <c r="X25" s="1">
        <v>213990.2</v>
      </c>
      <c r="Y25">
        <v>0.79430000000000001</v>
      </c>
      <c r="Z25">
        <v>0.1855</v>
      </c>
      <c r="AA25">
        <v>2.0199999999999999E-2</v>
      </c>
      <c r="AB25">
        <v>0.20569999999999999</v>
      </c>
      <c r="AC25">
        <v>213.99</v>
      </c>
      <c r="AD25" s="1">
        <v>8401.75</v>
      </c>
      <c r="AE25">
        <v>817.06</v>
      </c>
      <c r="AF25" s="1">
        <v>214863.74</v>
      </c>
      <c r="AG25">
        <v>502</v>
      </c>
      <c r="AH25" s="1">
        <v>58463</v>
      </c>
      <c r="AI25" s="1">
        <v>110848</v>
      </c>
      <c r="AJ25">
        <v>56.38</v>
      </c>
      <c r="AK25">
        <v>38.86</v>
      </c>
      <c r="AL25">
        <v>39.11</v>
      </c>
      <c r="AM25">
        <v>5.8</v>
      </c>
      <c r="AN25">
        <v>0</v>
      </c>
      <c r="AO25">
        <v>0.59930000000000005</v>
      </c>
      <c r="AP25" s="1">
        <v>1179.48</v>
      </c>
      <c r="AQ25" s="1">
        <v>1686.14</v>
      </c>
      <c r="AR25" s="1">
        <v>6280.52</v>
      </c>
      <c r="AS25">
        <v>669.56</v>
      </c>
      <c r="AT25">
        <v>234.37</v>
      </c>
      <c r="AU25" s="1">
        <v>10050.07</v>
      </c>
      <c r="AV25" s="1">
        <v>2086.2600000000002</v>
      </c>
      <c r="AW25">
        <v>0.18990000000000001</v>
      </c>
      <c r="AX25" s="1">
        <v>6929.03</v>
      </c>
      <c r="AY25">
        <v>0.63080000000000003</v>
      </c>
      <c r="AZ25" s="1">
        <v>1647.85</v>
      </c>
      <c r="BA25">
        <v>0.15</v>
      </c>
      <c r="BB25">
        <v>321.5</v>
      </c>
      <c r="BC25">
        <v>2.93E-2</v>
      </c>
      <c r="BD25" s="1">
        <v>10984.64</v>
      </c>
      <c r="BE25">
        <v>926.26</v>
      </c>
      <c r="BF25">
        <v>0.1183</v>
      </c>
      <c r="BG25">
        <v>0.55479999999999996</v>
      </c>
      <c r="BH25">
        <v>0.23380000000000001</v>
      </c>
      <c r="BI25">
        <v>0.16719999999999999</v>
      </c>
      <c r="BJ25">
        <v>3.0300000000000001E-2</v>
      </c>
      <c r="BK25">
        <v>1.4E-2</v>
      </c>
    </row>
    <row r="26" spans="1:63" x14ac:dyDescent="0.25">
      <c r="A26" t="s">
        <v>26</v>
      </c>
      <c r="B26">
        <v>46706</v>
      </c>
      <c r="C26">
        <v>52</v>
      </c>
      <c r="D26">
        <v>11.13</v>
      </c>
      <c r="E26">
        <v>578.84</v>
      </c>
      <c r="F26">
        <v>725.83</v>
      </c>
      <c r="G26">
        <v>6.8999999999999999E-3</v>
      </c>
      <c r="H26">
        <v>1.4E-3</v>
      </c>
      <c r="I26">
        <v>8.3000000000000001E-3</v>
      </c>
      <c r="J26">
        <v>2.8E-3</v>
      </c>
      <c r="K26">
        <v>9.3700000000000006E-2</v>
      </c>
      <c r="L26">
        <v>0.86639999999999995</v>
      </c>
      <c r="M26">
        <v>2.07E-2</v>
      </c>
      <c r="N26">
        <v>0.23780000000000001</v>
      </c>
      <c r="O26">
        <v>0</v>
      </c>
      <c r="P26">
        <v>6.4500000000000002E-2</v>
      </c>
      <c r="Q26" s="1">
        <v>65312</v>
      </c>
      <c r="R26">
        <v>0.1143</v>
      </c>
      <c r="S26">
        <v>0.15709999999999999</v>
      </c>
      <c r="T26">
        <v>0.72860000000000003</v>
      </c>
      <c r="U26">
        <v>6.71</v>
      </c>
      <c r="V26" s="1">
        <v>81405.070000000007</v>
      </c>
      <c r="W26">
        <v>82.57</v>
      </c>
      <c r="X26" s="1">
        <v>183720.98</v>
      </c>
      <c r="Y26">
        <v>0.751</v>
      </c>
      <c r="Z26">
        <v>0.18720000000000001</v>
      </c>
      <c r="AA26">
        <v>6.1800000000000001E-2</v>
      </c>
      <c r="AB26">
        <v>0.249</v>
      </c>
      <c r="AC26">
        <v>183.72</v>
      </c>
      <c r="AD26" s="1">
        <v>5743.84</v>
      </c>
      <c r="AE26">
        <v>574.05999999999995</v>
      </c>
      <c r="AF26" s="1">
        <v>142182.95000000001</v>
      </c>
      <c r="AG26">
        <v>251</v>
      </c>
      <c r="AH26" s="1">
        <v>36993</v>
      </c>
      <c r="AI26" s="1">
        <v>56317</v>
      </c>
      <c r="AJ26">
        <v>45.48</v>
      </c>
      <c r="AK26">
        <v>27.1</v>
      </c>
      <c r="AL26">
        <v>43.28</v>
      </c>
      <c r="AM26">
        <v>5</v>
      </c>
      <c r="AN26" s="1">
        <v>1702.47</v>
      </c>
      <c r="AO26">
        <v>1.3415999999999999</v>
      </c>
      <c r="AP26" s="1">
        <v>1883.98</v>
      </c>
      <c r="AQ26" s="1">
        <v>2376.2600000000002</v>
      </c>
      <c r="AR26" s="1">
        <v>7213.55</v>
      </c>
      <c r="AS26">
        <v>714.93</v>
      </c>
      <c r="AT26">
        <v>591.70000000000005</v>
      </c>
      <c r="AU26" s="1">
        <v>12780.43</v>
      </c>
      <c r="AV26" s="1">
        <v>4778.1499999999996</v>
      </c>
      <c r="AW26">
        <v>0.35549999999999998</v>
      </c>
      <c r="AX26" s="1">
        <v>5023.47</v>
      </c>
      <c r="AY26">
        <v>0.37369999999999998</v>
      </c>
      <c r="AZ26" s="1">
        <v>3168.87</v>
      </c>
      <c r="BA26">
        <v>0.23569999999999999</v>
      </c>
      <c r="BB26">
        <v>471.88</v>
      </c>
      <c r="BC26">
        <v>3.5099999999999999E-2</v>
      </c>
      <c r="BD26" s="1">
        <v>13442.38</v>
      </c>
      <c r="BE26" s="1">
        <v>6102.69</v>
      </c>
      <c r="BF26">
        <v>1.6068</v>
      </c>
      <c r="BG26">
        <v>0.53400000000000003</v>
      </c>
      <c r="BH26">
        <v>0.21609999999999999</v>
      </c>
      <c r="BI26">
        <v>0.2041</v>
      </c>
      <c r="BJ26">
        <v>2.76E-2</v>
      </c>
      <c r="BK26">
        <v>1.83E-2</v>
      </c>
    </row>
    <row r="27" spans="1:63" x14ac:dyDescent="0.25">
      <c r="A27" t="s">
        <v>27</v>
      </c>
      <c r="B27">
        <v>43539</v>
      </c>
      <c r="C27">
        <v>9</v>
      </c>
      <c r="D27">
        <v>428.18</v>
      </c>
      <c r="E27" s="1">
        <v>3853.61</v>
      </c>
      <c r="F27" s="1">
        <v>3713.56</v>
      </c>
      <c r="G27">
        <v>6.1999999999999998E-3</v>
      </c>
      <c r="H27">
        <v>1.1000000000000001E-3</v>
      </c>
      <c r="I27">
        <v>0.14729999999999999</v>
      </c>
      <c r="J27">
        <v>3.0000000000000001E-3</v>
      </c>
      <c r="K27">
        <v>3.04E-2</v>
      </c>
      <c r="L27">
        <v>0.73209999999999997</v>
      </c>
      <c r="M27">
        <v>0.08</v>
      </c>
      <c r="N27">
        <v>0.70789999999999997</v>
      </c>
      <c r="O27">
        <v>1.0200000000000001E-2</v>
      </c>
      <c r="P27">
        <v>0.2016</v>
      </c>
      <c r="Q27" s="1">
        <v>64793.78</v>
      </c>
      <c r="R27">
        <v>0.33200000000000002</v>
      </c>
      <c r="S27">
        <v>0.1583</v>
      </c>
      <c r="T27">
        <v>0.50970000000000004</v>
      </c>
      <c r="U27">
        <v>22</v>
      </c>
      <c r="V27" s="1">
        <v>85036.27</v>
      </c>
      <c r="W27">
        <v>175.07</v>
      </c>
      <c r="X27" s="1">
        <v>89598.43</v>
      </c>
      <c r="Y27">
        <v>0.75870000000000004</v>
      </c>
      <c r="Z27">
        <v>0.19370000000000001</v>
      </c>
      <c r="AA27">
        <v>4.7600000000000003E-2</v>
      </c>
      <c r="AB27">
        <v>0.24129999999999999</v>
      </c>
      <c r="AC27">
        <v>89.6</v>
      </c>
      <c r="AD27" s="1">
        <v>4021.98</v>
      </c>
      <c r="AE27">
        <v>598.57000000000005</v>
      </c>
      <c r="AF27" s="1">
        <v>80853.13</v>
      </c>
      <c r="AG27">
        <v>50</v>
      </c>
      <c r="AH27" s="1">
        <v>29209</v>
      </c>
      <c r="AI27" s="1">
        <v>40727</v>
      </c>
      <c r="AJ27">
        <v>62.44</v>
      </c>
      <c r="AK27">
        <v>42.09</v>
      </c>
      <c r="AL27">
        <v>51.56</v>
      </c>
      <c r="AM27">
        <v>4.3</v>
      </c>
      <c r="AN27">
        <v>0</v>
      </c>
      <c r="AO27">
        <v>1.2692000000000001</v>
      </c>
      <c r="AP27" s="1">
        <v>1648.46</v>
      </c>
      <c r="AQ27" s="1">
        <v>2525.12</v>
      </c>
      <c r="AR27" s="1">
        <v>7961.45</v>
      </c>
      <c r="AS27">
        <v>851.17</v>
      </c>
      <c r="AT27">
        <v>343.47</v>
      </c>
      <c r="AU27" s="1">
        <v>13329.67</v>
      </c>
      <c r="AV27" s="1">
        <v>8853.59</v>
      </c>
      <c r="AW27">
        <v>0.59060000000000001</v>
      </c>
      <c r="AX27" s="1">
        <v>3676.55</v>
      </c>
      <c r="AY27">
        <v>0.2452</v>
      </c>
      <c r="AZ27" s="1">
        <v>1235.1199999999999</v>
      </c>
      <c r="BA27">
        <v>8.2400000000000001E-2</v>
      </c>
      <c r="BB27" s="1">
        <v>1226.1099999999999</v>
      </c>
      <c r="BC27">
        <v>8.1799999999999998E-2</v>
      </c>
      <c r="BD27" s="1">
        <v>14991.37</v>
      </c>
      <c r="BE27" s="1">
        <v>7287.1</v>
      </c>
      <c r="BF27">
        <v>3.4639000000000002</v>
      </c>
      <c r="BG27">
        <v>0.51939999999999997</v>
      </c>
      <c r="BH27">
        <v>0.21920000000000001</v>
      </c>
      <c r="BI27">
        <v>0.23880000000000001</v>
      </c>
      <c r="BJ27">
        <v>2.07E-2</v>
      </c>
      <c r="BK27">
        <v>1.9E-3</v>
      </c>
    </row>
    <row r="28" spans="1:63" x14ac:dyDescent="0.25">
      <c r="A28" t="s">
        <v>28</v>
      </c>
      <c r="B28">
        <v>45203</v>
      </c>
      <c r="C28">
        <v>125</v>
      </c>
      <c r="D28">
        <v>9.98</v>
      </c>
      <c r="E28" s="1">
        <v>1247.5</v>
      </c>
      <c r="F28" s="1">
        <v>1372.21</v>
      </c>
      <c r="G28">
        <v>6.9999999999999999E-4</v>
      </c>
      <c r="H28">
        <v>0</v>
      </c>
      <c r="I28">
        <v>1.5E-3</v>
      </c>
      <c r="J28">
        <v>1.5E-3</v>
      </c>
      <c r="K28">
        <v>5.1000000000000004E-3</v>
      </c>
      <c r="L28">
        <v>0.96209999999999996</v>
      </c>
      <c r="M28">
        <v>2.9100000000000001E-2</v>
      </c>
      <c r="N28">
        <v>0.35809999999999997</v>
      </c>
      <c r="O28">
        <v>5.9999999999999995E-4</v>
      </c>
      <c r="P28">
        <v>9.4799999999999995E-2</v>
      </c>
      <c r="Q28" s="1">
        <v>59124.88</v>
      </c>
      <c r="R28">
        <v>8.5400000000000004E-2</v>
      </c>
      <c r="S28">
        <v>0.25609999999999999</v>
      </c>
      <c r="T28">
        <v>0.65849999999999997</v>
      </c>
      <c r="U28">
        <v>7</v>
      </c>
      <c r="V28" s="1">
        <v>92629.14</v>
      </c>
      <c r="W28">
        <v>171.2</v>
      </c>
      <c r="X28" s="1">
        <v>187830.97</v>
      </c>
      <c r="Y28">
        <v>0.52729999999999999</v>
      </c>
      <c r="Z28">
        <v>0.30909999999999999</v>
      </c>
      <c r="AA28">
        <v>0.1636</v>
      </c>
      <c r="AB28">
        <v>0.47270000000000001</v>
      </c>
      <c r="AC28">
        <v>187.83</v>
      </c>
      <c r="AD28" s="1">
        <v>5035.09</v>
      </c>
      <c r="AE28">
        <v>325.41000000000003</v>
      </c>
      <c r="AF28" s="1">
        <v>168022.09</v>
      </c>
      <c r="AG28">
        <v>376</v>
      </c>
      <c r="AH28" s="1">
        <v>34328</v>
      </c>
      <c r="AI28" s="1">
        <v>57063</v>
      </c>
      <c r="AJ28">
        <v>41.15</v>
      </c>
      <c r="AK28">
        <v>21.45</v>
      </c>
      <c r="AL28">
        <v>28.35</v>
      </c>
      <c r="AM28">
        <v>3.9</v>
      </c>
      <c r="AN28">
        <v>0.57999999999999996</v>
      </c>
      <c r="AO28">
        <v>0.63790000000000002</v>
      </c>
      <c r="AP28" s="1">
        <v>1063.31</v>
      </c>
      <c r="AQ28" s="1">
        <v>1996.15</v>
      </c>
      <c r="AR28" s="1">
        <v>6447.29</v>
      </c>
      <c r="AS28">
        <v>792.31</v>
      </c>
      <c r="AT28">
        <v>567.13</v>
      </c>
      <c r="AU28" s="1">
        <v>10866.18</v>
      </c>
      <c r="AV28" s="1">
        <v>4966.51</v>
      </c>
      <c r="AW28">
        <v>0.43340000000000001</v>
      </c>
      <c r="AX28" s="1">
        <v>4241.78</v>
      </c>
      <c r="AY28">
        <v>0.37019999999999997</v>
      </c>
      <c r="AZ28" s="1">
        <v>1445.43</v>
      </c>
      <c r="BA28">
        <v>0.12609999999999999</v>
      </c>
      <c r="BB28">
        <v>805.45</v>
      </c>
      <c r="BC28">
        <v>7.0300000000000001E-2</v>
      </c>
      <c r="BD28" s="1">
        <v>11459.17</v>
      </c>
      <c r="BE28" s="1">
        <v>5345.2</v>
      </c>
      <c r="BF28">
        <v>1.6355999999999999</v>
      </c>
      <c r="BG28">
        <v>0.501</v>
      </c>
      <c r="BH28">
        <v>0.2863</v>
      </c>
      <c r="BI28">
        <v>0.16139999999999999</v>
      </c>
      <c r="BJ28">
        <v>3.7699999999999997E-2</v>
      </c>
      <c r="BK28">
        <v>1.3599999999999999E-2</v>
      </c>
    </row>
    <row r="29" spans="1:63" x14ac:dyDescent="0.25">
      <c r="A29" t="s">
        <v>29</v>
      </c>
      <c r="B29">
        <v>46300</v>
      </c>
      <c r="C29">
        <v>26</v>
      </c>
      <c r="D29">
        <v>91.81</v>
      </c>
      <c r="E29" s="1">
        <v>2387.04</v>
      </c>
      <c r="F29" s="1">
        <v>2292.62</v>
      </c>
      <c r="G29">
        <v>1.35E-2</v>
      </c>
      <c r="H29">
        <v>0</v>
      </c>
      <c r="I29">
        <v>3.1399999999999997E-2</v>
      </c>
      <c r="J29">
        <v>8.9999999999999998E-4</v>
      </c>
      <c r="K29">
        <v>3.32E-2</v>
      </c>
      <c r="L29">
        <v>0.85599999999999998</v>
      </c>
      <c r="M29">
        <v>6.5000000000000002E-2</v>
      </c>
      <c r="N29">
        <v>0.3911</v>
      </c>
      <c r="O29">
        <v>6.6E-3</v>
      </c>
      <c r="P29">
        <v>0.1943</v>
      </c>
      <c r="Q29" s="1">
        <v>59966.23</v>
      </c>
      <c r="R29">
        <v>0.21529999999999999</v>
      </c>
      <c r="S29">
        <v>0.26390000000000002</v>
      </c>
      <c r="T29">
        <v>0.52080000000000004</v>
      </c>
      <c r="U29">
        <v>16.75</v>
      </c>
      <c r="V29" s="1">
        <v>86016.3</v>
      </c>
      <c r="W29">
        <v>137.59</v>
      </c>
      <c r="X29" s="1">
        <v>102836.58</v>
      </c>
      <c r="Y29">
        <v>0.68200000000000005</v>
      </c>
      <c r="Z29">
        <v>0.23749999999999999</v>
      </c>
      <c r="AA29">
        <v>8.0500000000000002E-2</v>
      </c>
      <c r="AB29">
        <v>0.318</v>
      </c>
      <c r="AC29">
        <v>102.84</v>
      </c>
      <c r="AD29" s="1">
        <v>3601.95</v>
      </c>
      <c r="AE29">
        <v>335.76</v>
      </c>
      <c r="AF29" s="1">
        <v>101632.49</v>
      </c>
      <c r="AG29">
        <v>93</v>
      </c>
      <c r="AH29" s="1">
        <v>38517</v>
      </c>
      <c r="AI29" s="1">
        <v>63547</v>
      </c>
      <c r="AJ29">
        <v>55.05</v>
      </c>
      <c r="AK29">
        <v>28.23</v>
      </c>
      <c r="AL29">
        <v>47.76</v>
      </c>
      <c r="AM29">
        <v>4.3</v>
      </c>
      <c r="AN29">
        <v>0</v>
      </c>
      <c r="AO29">
        <v>0.50019999999999998</v>
      </c>
      <c r="AP29" s="1">
        <v>1271.57</v>
      </c>
      <c r="AQ29" s="1">
        <v>1678.1</v>
      </c>
      <c r="AR29" s="1">
        <v>5683.8</v>
      </c>
      <c r="AS29">
        <v>186.97</v>
      </c>
      <c r="AT29">
        <v>37.549999999999997</v>
      </c>
      <c r="AU29" s="1">
        <v>8857.98</v>
      </c>
      <c r="AV29" s="1">
        <v>5573.45</v>
      </c>
      <c r="AW29">
        <v>0.48299999999999998</v>
      </c>
      <c r="AX29" s="1">
        <v>3963.94</v>
      </c>
      <c r="AY29">
        <v>0.34350000000000003</v>
      </c>
      <c r="AZ29" s="1">
        <v>1137.6099999999999</v>
      </c>
      <c r="BA29">
        <v>9.8599999999999993E-2</v>
      </c>
      <c r="BB29">
        <v>864.55</v>
      </c>
      <c r="BC29">
        <v>7.4899999999999994E-2</v>
      </c>
      <c r="BD29" s="1">
        <v>11539.54</v>
      </c>
      <c r="BE29" s="1">
        <v>4939.5</v>
      </c>
      <c r="BF29">
        <v>1.33</v>
      </c>
      <c r="BG29">
        <v>0.501</v>
      </c>
      <c r="BH29">
        <v>0.21779999999999999</v>
      </c>
      <c r="BI29">
        <v>0.25240000000000001</v>
      </c>
      <c r="BJ29">
        <v>2.1100000000000001E-2</v>
      </c>
      <c r="BK29">
        <v>7.7000000000000002E-3</v>
      </c>
    </row>
    <row r="30" spans="1:63" x14ac:dyDescent="0.25">
      <c r="A30" t="s">
        <v>30</v>
      </c>
      <c r="B30">
        <v>45765</v>
      </c>
      <c r="C30">
        <v>46</v>
      </c>
      <c r="D30">
        <v>36.979999999999997</v>
      </c>
      <c r="E30" s="1">
        <v>1701.18</v>
      </c>
      <c r="F30" s="1">
        <v>1664.89</v>
      </c>
      <c r="G30">
        <v>2.2200000000000001E-2</v>
      </c>
      <c r="H30">
        <v>0</v>
      </c>
      <c r="I30">
        <v>4.0800000000000003E-2</v>
      </c>
      <c r="J30">
        <v>1.8E-3</v>
      </c>
      <c r="K30">
        <v>3.8399999999999997E-2</v>
      </c>
      <c r="L30">
        <v>0.87809999999999999</v>
      </c>
      <c r="M30">
        <v>1.8599999999999998E-2</v>
      </c>
      <c r="N30">
        <v>0.4849</v>
      </c>
      <c r="O30">
        <v>1.4E-3</v>
      </c>
      <c r="P30">
        <v>0.1152</v>
      </c>
      <c r="Q30" s="1">
        <v>60632.75</v>
      </c>
      <c r="R30">
        <v>0.2019</v>
      </c>
      <c r="S30">
        <v>0.1731</v>
      </c>
      <c r="T30">
        <v>0.625</v>
      </c>
      <c r="U30">
        <v>14</v>
      </c>
      <c r="V30" s="1">
        <v>76100.14</v>
      </c>
      <c r="W30">
        <v>116.37</v>
      </c>
      <c r="X30" s="1">
        <v>159885.74</v>
      </c>
      <c r="Y30">
        <v>0.63759999999999994</v>
      </c>
      <c r="Z30">
        <v>0.20960000000000001</v>
      </c>
      <c r="AA30">
        <v>0.1527</v>
      </c>
      <c r="AB30">
        <v>0.3624</v>
      </c>
      <c r="AC30">
        <v>159.88999999999999</v>
      </c>
      <c r="AD30" s="1">
        <v>5411.81</v>
      </c>
      <c r="AE30">
        <v>612.64</v>
      </c>
      <c r="AF30" s="1">
        <v>150733.76000000001</v>
      </c>
      <c r="AG30">
        <v>283</v>
      </c>
      <c r="AH30" s="1">
        <v>36761</v>
      </c>
      <c r="AI30" s="1">
        <v>56851</v>
      </c>
      <c r="AJ30">
        <v>33.85</v>
      </c>
      <c r="AK30">
        <v>33.85</v>
      </c>
      <c r="AL30">
        <v>33.85</v>
      </c>
      <c r="AM30">
        <v>6.15</v>
      </c>
      <c r="AN30">
        <v>0</v>
      </c>
      <c r="AO30">
        <v>0.82740000000000002</v>
      </c>
      <c r="AP30" s="1">
        <v>1120.3</v>
      </c>
      <c r="AQ30" s="1">
        <v>2130.64</v>
      </c>
      <c r="AR30" s="1">
        <v>6247.09</v>
      </c>
      <c r="AS30">
        <v>682.95</v>
      </c>
      <c r="AT30">
        <v>173.73</v>
      </c>
      <c r="AU30" s="1">
        <v>10354.709999999999</v>
      </c>
      <c r="AV30" s="1">
        <v>4444.8500000000004</v>
      </c>
      <c r="AW30">
        <v>0.39150000000000001</v>
      </c>
      <c r="AX30" s="1">
        <v>4647.99</v>
      </c>
      <c r="AY30">
        <v>0.40939999999999999</v>
      </c>
      <c r="AZ30" s="1">
        <v>1529.22</v>
      </c>
      <c r="BA30">
        <v>0.13469999999999999</v>
      </c>
      <c r="BB30">
        <v>729.98</v>
      </c>
      <c r="BC30">
        <v>6.4299999999999996E-2</v>
      </c>
      <c r="BD30" s="1">
        <v>11352.04</v>
      </c>
      <c r="BE30" s="1">
        <v>3116.69</v>
      </c>
      <c r="BF30">
        <v>0.87060000000000004</v>
      </c>
      <c r="BG30">
        <v>0.55730000000000002</v>
      </c>
      <c r="BH30">
        <v>0.18679999999999999</v>
      </c>
      <c r="BI30">
        <v>0.21990000000000001</v>
      </c>
      <c r="BJ30">
        <v>1.9699999999999999E-2</v>
      </c>
      <c r="BK30">
        <v>1.6299999999999999E-2</v>
      </c>
    </row>
    <row r="31" spans="1:63" x14ac:dyDescent="0.25">
      <c r="A31" t="s">
        <v>31</v>
      </c>
      <c r="B31">
        <v>43547</v>
      </c>
      <c r="C31">
        <v>5</v>
      </c>
      <c r="D31">
        <v>496.01</v>
      </c>
      <c r="E31" s="1">
        <v>2480.0300000000002</v>
      </c>
      <c r="F31" s="1">
        <v>2480.29</v>
      </c>
      <c r="G31">
        <v>8.5000000000000006E-3</v>
      </c>
      <c r="H31">
        <v>0</v>
      </c>
      <c r="I31">
        <v>7.3000000000000001E-3</v>
      </c>
      <c r="J31">
        <v>0</v>
      </c>
      <c r="K31">
        <v>3.7900000000000003E-2</v>
      </c>
      <c r="L31">
        <v>0.91449999999999998</v>
      </c>
      <c r="M31">
        <v>3.1899999999999998E-2</v>
      </c>
      <c r="N31">
        <v>5.3800000000000001E-2</v>
      </c>
      <c r="O31">
        <v>2E-3</v>
      </c>
      <c r="P31">
        <v>0.1074</v>
      </c>
      <c r="Q31" s="1">
        <v>81915.64</v>
      </c>
      <c r="R31">
        <v>0.1038</v>
      </c>
      <c r="S31">
        <v>0.1421</v>
      </c>
      <c r="T31">
        <v>0.75409999999999999</v>
      </c>
      <c r="U31">
        <v>24</v>
      </c>
      <c r="V31" s="1">
        <v>93261.42</v>
      </c>
      <c r="W31">
        <v>103.33</v>
      </c>
      <c r="X31" s="1">
        <v>256303.94</v>
      </c>
      <c r="Y31">
        <v>0.96140000000000003</v>
      </c>
      <c r="Z31">
        <v>2.01E-2</v>
      </c>
      <c r="AA31">
        <v>1.8499999999999999E-2</v>
      </c>
      <c r="AB31">
        <v>3.8600000000000002E-2</v>
      </c>
      <c r="AC31">
        <v>256.3</v>
      </c>
      <c r="AD31" s="1">
        <v>12301.94</v>
      </c>
      <c r="AE31" s="1">
        <v>1541.44</v>
      </c>
      <c r="AF31" s="1">
        <v>250685.4</v>
      </c>
      <c r="AG31">
        <v>550</v>
      </c>
      <c r="AH31" s="1">
        <v>62387</v>
      </c>
      <c r="AI31" s="1">
        <v>142042</v>
      </c>
      <c r="AJ31">
        <v>117.81</v>
      </c>
      <c r="AK31">
        <v>46.42</v>
      </c>
      <c r="AL31">
        <v>59.11</v>
      </c>
      <c r="AM31">
        <v>4.6100000000000003</v>
      </c>
      <c r="AN31">
        <v>0</v>
      </c>
      <c r="AO31">
        <v>0.68440000000000001</v>
      </c>
      <c r="AP31" s="1">
        <v>1902.45</v>
      </c>
      <c r="AQ31" s="1">
        <v>2084.61</v>
      </c>
      <c r="AR31" s="1">
        <v>8807.07</v>
      </c>
      <c r="AS31">
        <v>802.3</v>
      </c>
      <c r="AT31">
        <v>616.25</v>
      </c>
      <c r="AU31" s="1">
        <v>14212.68</v>
      </c>
      <c r="AV31" s="1">
        <v>3291.88</v>
      </c>
      <c r="AW31">
        <v>0.2162</v>
      </c>
      <c r="AX31" s="1">
        <v>10882.83</v>
      </c>
      <c r="AY31">
        <v>0.71479999999999999</v>
      </c>
      <c r="AZ31">
        <v>705.66</v>
      </c>
      <c r="BA31">
        <v>4.6300000000000001E-2</v>
      </c>
      <c r="BB31">
        <v>344.75</v>
      </c>
      <c r="BC31">
        <v>2.2599999999999999E-2</v>
      </c>
      <c r="BD31" s="1">
        <v>15225.11</v>
      </c>
      <c r="BE31" s="1">
        <v>1451.5</v>
      </c>
      <c r="BF31">
        <v>0.1056</v>
      </c>
      <c r="BG31">
        <v>0.63260000000000005</v>
      </c>
      <c r="BH31">
        <v>0.20910000000000001</v>
      </c>
      <c r="BI31">
        <v>9.8500000000000004E-2</v>
      </c>
      <c r="BJ31">
        <v>4.7399999999999998E-2</v>
      </c>
      <c r="BK31">
        <v>1.2500000000000001E-2</v>
      </c>
    </row>
    <row r="32" spans="1:63" x14ac:dyDescent="0.25">
      <c r="A32" t="s">
        <v>32</v>
      </c>
      <c r="B32">
        <v>43554</v>
      </c>
      <c r="C32">
        <v>5</v>
      </c>
      <c r="D32">
        <v>312.83999999999997</v>
      </c>
      <c r="E32" s="1">
        <v>1564.18</v>
      </c>
      <c r="F32" s="1">
        <v>1618.65</v>
      </c>
      <c r="G32">
        <v>0.2069</v>
      </c>
      <c r="H32">
        <v>5.9999999999999995E-4</v>
      </c>
      <c r="I32">
        <v>0.2026</v>
      </c>
      <c r="J32">
        <v>3.7000000000000002E-3</v>
      </c>
      <c r="K32">
        <v>3.95E-2</v>
      </c>
      <c r="L32">
        <v>0.4929</v>
      </c>
      <c r="M32">
        <v>5.3699999999999998E-2</v>
      </c>
      <c r="N32">
        <v>0.1227</v>
      </c>
      <c r="O32">
        <v>6.0999999999999999E-2</v>
      </c>
      <c r="P32">
        <v>0.1366</v>
      </c>
      <c r="Q32" s="1">
        <v>89357.9</v>
      </c>
      <c r="R32">
        <v>0.1145</v>
      </c>
      <c r="S32">
        <v>0.1928</v>
      </c>
      <c r="T32">
        <v>0.69279999999999997</v>
      </c>
      <c r="U32">
        <v>13</v>
      </c>
      <c r="V32" s="1">
        <v>126152.54</v>
      </c>
      <c r="W32">
        <v>120.32</v>
      </c>
      <c r="X32" s="1">
        <v>514827.1</v>
      </c>
      <c r="Y32">
        <v>0.48780000000000001</v>
      </c>
      <c r="Z32">
        <v>0.49609999999999999</v>
      </c>
      <c r="AA32">
        <v>1.61E-2</v>
      </c>
      <c r="AB32">
        <v>0.51219999999999999</v>
      </c>
      <c r="AC32">
        <v>514.83000000000004</v>
      </c>
      <c r="AD32" s="1">
        <v>21644.79</v>
      </c>
      <c r="AE32" s="1">
        <v>1325.1</v>
      </c>
      <c r="AF32" s="1">
        <v>507849.91</v>
      </c>
      <c r="AG32">
        <v>604</v>
      </c>
      <c r="AH32" s="1">
        <v>61406</v>
      </c>
      <c r="AI32" s="1">
        <v>158934</v>
      </c>
      <c r="AJ32">
        <v>85.2</v>
      </c>
      <c r="AK32">
        <v>37.08</v>
      </c>
      <c r="AL32">
        <v>45.52</v>
      </c>
      <c r="AM32">
        <v>6.8</v>
      </c>
      <c r="AN32">
        <v>0</v>
      </c>
      <c r="AO32">
        <v>0.39419999999999999</v>
      </c>
      <c r="AP32" s="1">
        <v>2808.05</v>
      </c>
      <c r="AQ32" s="1">
        <v>3801.58</v>
      </c>
      <c r="AR32" s="1">
        <v>10960.53</v>
      </c>
      <c r="AS32" s="1">
        <v>1575.73</v>
      </c>
      <c r="AT32" s="1">
        <v>1126.3399999999999</v>
      </c>
      <c r="AU32" s="1">
        <v>20272.240000000002</v>
      </c>
      <c r="AV32" s="1">
        <v>2021.55</v>
      </c>
      <c r="AW32">
        <v>8.3900000000000002E-2</v>
      </c>
      <c r="AX32" s="1">
        <v>19064.009999999998</v>
      </c>
      <c r="AY32">
        <v>0.79100000000000004</v>
      </c>
      <c r="AZ32" s="1">
        <v>2491.66</v>
      </c>
      <c r="BA32">
        <v>0.10340000000000001</v>
      </c>
      <c r="BB32">
        <v>523.72</v>
      </c>
      <c r="BC32">
        <v>2.1700000000000001E-2</v>
      </c>
      <c r="BD32" s="1">
        <v>24100.94</v>
      </c>
      <c r="BE32">
        <v>220.68</v>
      </c>
      <c r="BF32">
        <v>1.2699999999999999E-2</v>
      </c>
      <c r="BG32">
        <v>0.60970000000000002</v>
      </c>
      <c r="BH32">
        <v>0.20730000000000001</v>
      </c>
      <c r="BI32">
        <v>0.14349999999999999</v>
      </c>
      <c r="BJ32">
        <v>2.1399999999999999E-2</v>
      </c>
      <c r="BK32">
        <v>1.8100000000000002E-2</v>
      </c>
    </row>
    <row r="33" spans="1:63" x14ac:dyDescent="0.25">
      <c r="A33" t="s">
        <v>33</v>
      </c>
      <c r="B33">
        <v>46425</v>
      </c>
      <c r="C33">
        <v>112</v>
      </c>
      <c r="D33">
        <v>15.68</v>
      </c>
      <c r="E33" s="1">
        <v>1755.8</v>
      </c>
      <c r="F33" s="1">
        <v>1722.44</v>
      </c>
      <c r="G33">
        <v>4.5999999999999999E-3</v>
      </c>
      <c r="H33">
        <v>5.9999999999999995E-4</v>
      </c>
      <c r="I33">
        <v>3.5000000000000001E-3</v>
      </c>
      <c r="J33">
        <v>0</v>
      </c>
      <c r="K33">
        <v>3.5000000000000001E-3</v>
      </c>
      <c r="L33">
        <v>0.97389999999999999</v>
      </c>
      <c r="M33">
        <v>1.3899999999999999E-2</v>
      </c>
      <c r="N33">
        <v>0.38059999999999999</v>
      </c>
      <c r="O33">
        <v>2.3E-3</v>
      </c>
      <c r="P33">
        <v>0.14410000000000001</v>
      </c>
      <c r="Q33" s="1">
        <v>58115.27</v>
      </c>
      <c r="R33">
        <v>0.1111</v>
      </c>
      <c r="S33">
        <v>0.15740000000000001</v>
      </c>
      <c r="T33">
        <v>0.73150000000000004</v>
      </c>
      <c r="U33">
        <v>14</v>
      </c>
      <c r="V33" s="1">
        <v>70373.429999999993</v>
      </c>
      <c r="W33">
        <v>120.58</v>
      </c>
      <c r="X33" s="1">
        <v>171261.75</v>
      </c>
      <c r="Y33">
        <v>0.76160000000000005</v>
      </c>
      <c r="Z33">
        <v>0.14380000000000001</v>
      </c>
      <c r="AA33">
        <v>9.4600000000000004E-2</v>
      </c>
      <c r="AB33">
        <v>0.2384</v>
      </c>
      <c r="AC33">
        <v>171.26</v>
      </c>
      <c r="AD33" s="1">
        <v>4596.97</v>
      </c>
      <c r="AE33">
        <v>567.34</v>
      </c>
      <c r="AF33" s="1">
        <v>150218.70000000001</v>
      </c>
      <c r="AG33">
        <v>279</v>
      </c>
      <c r="AH33" s="1">
        <v>34306</v>
      </c>
      <c r="AI33" s="1">
        <v>55617</v>
      </c>
      <c r="AJ33">
        <v>32.56</v>
      </c>
      <c r="AK33">
        <v>26.16</v>
      </c>
      <c r="AL33">
        <v>26.69</v>
      </c>
      <c r="AM33">
        <v>4.5999999999999996</v>
      </c>
      <c r="AN33">
        <v>0</v>
      </c>
      <c r="AO33">
        <v>0.77869999999999995</v>
      </c>
      <c r="AP33" s="1">
        <v>1056.82</v>
      </c>
      <c r="AQ33" s="1">
        <v>2174.67</v>
      </c>
      <c r="AR33" s="1">
        <v>6233.03</v>
      </c>
      <c r="AS33">
        <v>727.1</v>
      </c>
      <c r="AT33">
        <v>231.75</v>
      </c>
      <c r="AU33" s="1">
        <v>10423.379999999999</v>
      </c>
      <c r="AV33" s="1">
        <v>6223.43</v>
      </c>
      <c r="AW33">
        <v>0.49220000000000003</v>
      </c>
      <c r="AX33" s="1">
        <v>3827.72</v>
      </c>
      <c r="AY33">
        <v>0.30270000000000002</v>
      </c>
      <c r="AZ33" s="1">
        <v>1626.3</v>
      </c>
      <c r="BA33">
        <v>0.12859999999999999</v>
      </c>
      <c r="BB33">
        <v>967.31</v>
      </c>
      <c r="BC33">
        <v>7.6499999999999999E-2</v>
      </c>
      <c r="BD33" s="1">
        <v>12644.76</v>
      </c>
      <c r="BE33" s="1">
        <v>5616.52</v>
      </c>
      <c r="BF33">
        <v>1.4419</v>
      </c>
      <c r="BG33">
        <v>0.49890000000000001</v>
      </c>
      <c r="BH33">
        <v>0.2331</v>
      </c>
      <c r="BI33">
        <v>0.2059</v>
      </c>
      <c r="BJ33">
        <v>4.0500000000000001E-2</v>
      </c>
      <c r="BK33">
        <v>2.1499999999999998E-2</v>
      </c>
    </row>
    <row r="34" spans="1:63" x14ac:dyDescent="0.25">
      <c r="A34" t="s">
        <v>34</v>
      </c>
      <c r="B34">
        <v>47241</v>
      </c>
      <c r="C34">
        <v>47</v>
      </c>
      <c r="D34">
        <v>175.02</v>
      </c>
      <c r="E34" s="1">
        <v>8225.98</v>
      </c>
      <c r="F34" s="1">
        <v>7869.96</v>
      </c>
      <c r="G34">
        <v>6.4399999999999999E-2</v>
      </c>
      <c r="H34">
        <v>1.6999999999999999E-3</v>
      </c>
      <c r="I34">
        <v>3.3300000000000003E-2</v>
      </c>
      <c r="J34">
        <v>1.9E-3</v>
      </c>
      <c r="K34">
        <v>4.1000000000000002E-2</v>
      </c>
      <c r="L34">
        <v>0.80979999999999996</v>
      </c>
      <c r="M34">
        <v>4.7899999999999998E-2</v>
      </c>
      <c r="N34">
        <v>0.12180000000000001</v>
      </c>
      <c r="O34">
        <v>2.1100000000000001E-2</v>
      </c>
      <c r="P34">
        <v>0.1547</v>
      </c>
      <c r="Q34" s="1">
        <v>73806.210000000006</v>
      </c>
      <c r="R34">
        <v>0.12609999999999999</v>
      </c>
      <c r="S34">
        <v>0.2009</v>
      </c>
      <c r="T34">
        <v>0.67310000000000003</v>
      </c>
      <c r="U34">
        <v>36.54</v>
      </c>
      <c r="V34" s="1">
        <v>98693.4</v>
      </c>
      <c r="W34">
        <v>218.61</v>
      </c>
      <c r="X34" s="1">
        <v>229439.15</v>
      </c>
      <c r="Y34">
        <v>0.72540000000000004</v>
      </c>
      <c r="Z34">
        <v>0.25</v>
      </c>
      <c r="AA34">
        <v>2.46E-2</v>
      </c>
      <c r="AB34">
        <v>0.27460000000000001</v>
      </c>
      <c r="AC34">
        <v>229.44</v>
      </c>
      <c r="AD34" s="1">
        <v>10083.74</v>
      </c>
      <c r="AE34">
        <v>873.92</v>
      </c>
      <c r="AF34" s="1">
        <v>237157.03</v>
      </c>
      <c r="AG34">
        <v>531</v>
      </c>
      <c r="AH34" s="1">
        <v>53946</v>
      </c>
      <c r="AI34" s="1">
        <v>92064</v>
      </c>
      <c r="AJ34">
        <v>54.91</v>
      </c>
      <c r="AK34">
        <v>43.66</v>
      </c>
      <c r="AL34">
        <v>43.7</v>
      </c>
      <c r="AM34">
        <v>4.5999999999999996</v>
      </c>
      <c r="AN34">
        <v>0</v>
      </c>
      <c r="AO34">
        <v>0.63249999999999995</v>
      </c>
      <c r="AP34" s="1">
        <v>1344.94</v>
      </c>
      <c r="AQ34" s="1">
        <v>1897.59</v>
      </c>
      <c r="AR34" s="1">
        <v>7584.76</v>
      </c>
      <c r="AS34">
        <v>718.5</v>
      </c>
      <c r="AT34">
        <v>267.79000000000002</v>
      </c>
      <c r="AU34" s="1">
        <v>11813.58</v>
      </c>
      <c r="AV34" s="1">
        <v>2663.53</v>
      </c>
      <c r="AW34">
        <v>0.21290000000000001</v>
      </c>
      <c r="AX34" s="1">
        <v>8514.6299999999992</v>
      </c>
      <c r="AY34">
        <v>0.68069999999999997</v>
      </c>
      <c r="AZ34">
        <v>719.37</v>
      </c>
      <c r="BA34">
        <v>5.7500000000000002E-2</v>
      </c>
      <c r="BB34">
        <v>611.71</v>
      </c>
      <c r="BC34">
        <v>4.8899999999999999E-2</v>
      </c>
      <c r="BD34" s="1">
        <v>12509.23</v>
      </c>
      <c r="BE34">
        <v>719.43</v>
      </c>
      <c r="BF34">
        <v>9.7600000000000006E-2</v>
      </c>
      <c r="BG34">
        <v>0.59379999999999999</v>
      </c>
      <c r="BH34">
        <v>0.24440000000000001</v>
      </c>
      <c r="BI34">
        <v>9.5399999999999999E-2</v>
      </c>
      <c r="BJ34">
        <v>1.83E-2</v>
      </c>
      <c r="BK34">
        <v>4.82E-2</v>
      </c>
    </row>
    <row r="35" spans="1:63" x14ac:dyDescent="0.25">
      <c r="A35" t="s">
        <v>35</v>
      </c>
      <c r="B35">
        <v>43562</v>
      </c>
      <c r="C35">
        <v>20</v>
      </c>
      <c r="D35">
        <v>167.92</v>
      </c>
      <c r="E35" s="1">
        <v>3358.4</v>
      </c>
      <c r="F35" s="1">
        <v>3108.46</v>
      </c>
      <c r="G35">
        <v>3.2000000000000002E-3</v>
      </c>
      <c r="H35">
        <v>5.9999999999999995E-4</v>
      </c>
      <c r="I35">
        <v>0.80149999999999999</v>
      </c>
      <c r="J35">
        <v>0</v>
      </c>
      <c r="K35">
        <v>4.3099999999999999E-2</v>
      </c>
      <c r="L35">
        <v>8.2299999999999998E-2</v>
      </c>
      <c r="M35">
        <v>6.9199999999999998E-2</v>
      </c>
      <c r="N35">
        <v>0.63360000000000005</v>
      </c>
      <c r="O35">
        <v>1.89E-2</v>
      </c>
      <c r="P35">
        <v>0.1923</v>
      </c>
      <c r="Q35" s="1">
        <v>68952.98</v>
      </c>
      <c r="R35">
        <v>0.1888</v>
      </c>
      <c r="S35">
        <v>0.2747</v>
      </c>
      <c r="T35">
        <v>0.53649999999999998</v>
      </c>
      <c r="U35">
        <v>32</v>
      </c>
      <c r="V35" s="1">
        <v>95179.09</v>
      </c>
      <c r="W35">
        <v>104.95</v>
      </c>
      <c r="X35" s="1">
        <v>220314.45</v>
      </c>
      <c r="Y35">
        <v>0.50800000000000001</v>
      </c>
      <c r="Z35">
        <v>0.37830000000000003</v>
      </c>
      <c r="AA35">
        <v>0.1137</v>
      </c>
      <c r="AB35">
        <v>0.49199999999999999</v>
      </c>
      <c r="AC35">
        <v>220.31</v>
      </c>
      <c r="AD35" s="1">
        <v>10966.36</v>
      </c>
      <c r="AE35">
        <v>727.1</v>
      </c>
      <c r="AF35" s="1">
        <v>200469.15</v>
      </c>
      <c r="AG35">
        <v>478</v>
      </c>
      <c r="AH35" s="1">
        <v>32272</v>
      </c>
      <c r="AI35" s="1">
        <v>44422</v>
      </c>
      <c r="AJ35">
        <v>74.72</v>
      </c>
      <c r="AK35">
        <v>41.69</v>
      </c>
      <c r="AL35">
        <v>53.14</v>
      </c>
      <c r="AM35">
        <v>4.62</v>
      </c>
      <c r="AN35">
        <v>0</v>
      </c>
      <c r="AO35">
        <v>1.2575000000000001</v>
      </c>
      <c r="AP35" s="1">
        <v>2451.29</v>
      </c>
      <c r="AQ35" s="1">
        <v>3506.36</v>
      </c>
      <c r="AR35" s="1">
        <v>7550.52</v>
      </c>
      <c r="AS35" s="1">
        <v>1230.94</v>
      </c>
      <c r="AT35">
        <v>857.93</v>
      </c>
      <c r="AU35" s="1">
        <v>15597.04</v>
      </c>
      <c r="AV35" s="1">
        <v>4872.01</v>
      </c>
      <c r="AW35">
        <v>0.27360000000000001</v>
      </c>
      <c r="AX35" s="1">
        <v>10698.27</v>
      </c>
      <c r="AY35">
        <v>0.6008</v>
      </c>
      <c r="AZ35" s="1">
        <v>1318.58</v>
      </c>
      <c r="BA35">
        <v>7.3999999999999996E-2</v>
      </c>
      <c r="BB35">
        <v>919.09</v>
      </c>
      <c r="BC35">
        <v>5.16E-2</v>
      </c>
      <c r="BD35" s="1">
        <v>17807.95</v>
      </c>
      <c r="BE35" s="1">
        <v>1839.61</v>
      </c>
      <c r="BF35">
        <v>0.52080000000000004</v>
      </c>
      <c r="BG35">
        <v>0.56879999999999997</v>
      </c>
      <c r="BH35">
        <v>0.21429999999999999</v>
      </c>
      <c r="BI35">
        <v>0.17399999999999999</v>
      </c>
      <c r="BJ35">
        <v>2.6700000000000002E-2</v>
      </c>
      <c r="BK35">
        <v>1.6199999999999999E-2</v>
      </c>
    </row>
    <row r="36" spans="1:63" x14ac:dyDescent="0.25">
      <c r="A36" t="s">
        <v>36</v>
      </c>
      <c r="B36">
        <v>43570</v>
      </c>
      <c r="C36">
        <v>44</v>
      </c>
      <c r="D36">
        <v>29.37</v>
      </c>
      <c r="E36" s="1">
        <v>1292.43</v>
      </c>
      <c r="F36" s="1">
        <v>1157.06</v>
      </c>
      <c r="G36">
        <v>8.9999999999999998E-4</v>
      </c>
      <c r="H36">
        <v>0</v>
      </c>
      <c r="I36">
        <v>3.5400000000000001E-2</v>
      </c>
      <c r="J36">
        <v>8.9999999999999998E-4</v>
      </c>
      <c r="K36">
        <v>1.8200000000000001E-2</v>
      </c>
      <c r="L36">
        <v>0.87809999999999999</v>
      </c>
      <c r="M36">
        <v>6.6600000000000006E-2</v>
      </c>
      <c r="N36">
        <v>0.55030000000000001</v>
      </c>
      <c r="O36">
        <v>0</v>
      </c>
      <c r="P36">
        <v>0.20069999999999999</v>
      </c>
      <c r="Q36" s="1">
        <v>47509.21</v>
      </c>
      <c r="R36">
        <v>0.21329999999999999</v>
      </c>
      <c r="S36">
        <v>0.17330000000000001</v>
      </c>
      <c r="T36">
        <v>0.61329999999999996</v>
      </c>
      <c r="U36">
        <v>7</v>
      </c>
      <c r="V36" s="1">
        <v>71851.289999999994</v>
      </c>
      <c r="W36">
        <v>180.9</v>
      </c>
      <c r="X36" s="1">
        <v>204369.84</v>
      </c>
      <c r="Y36">
        <v>0.41689999999999999</v>
      </c>
      <c r="Z36">
        <v>0.1444</v>
      </c>
      <c r="AA36">
        <v>0.43869999999999998</v>
      </c>
      <c r="AB36">
        <v>0.58309999999999995</v>
      </c>
      <c r="AC36">
        <v>204.37</v>
      </c>
      <c r="AD36" s="1">
        <v>5563.21</v>
      </c>
      <c r="AE36">
        <v>336.57</v>
      </c>
      <c r="AF36" s="1">
        <v>145701.49</v>
      </c>
      <c r="AG36">
        <v>261</v>
      </c>
      <c r="AH36" s="1">
        <v>30316</v>
      </c>
      <c r="AI36" s="1">
        <v>51566</v>
      </c>
      <c r="AJ36">
        <v>31.25</v>
      </c>
      <c r="AK36">
        <v>23.9</v>
      </c>
      <c r="AL36">
        <v>24.56</v>
      </c>
      <c r="AM36">
        <v>4.5</v>
      </c>
      <c r="AN36">
        <v>0</v>
      </c>
      <c r="AO36">
        <v>0.68049999999999999</v>
      </c>
      <c r="AP36" s="1">
        <v>2182.63</v>
      </c>
      <c r="AQ36" s="1">
        <v>2856.88</v>
      </c>
      <c r="AR36" s="1">
        <v>6825.98</v>
      </c>
      <c r="AS36">
        <v>540.47</v>
      </c>
      <c r="AT36">
        <v>31.67</v>
      </c>
      <c r="AU36" s="1">
        <v>12437.62</v>
      </c>
      <c r="AV36" s="1">
        <v>8908.83</v>
      </c>
      <c r="AW36">
        <v>0.51339999999999997</v>
      </c>
      <c r="AX36" s="1">
        <v>5070.68</v>
      </c>
      <c r="AY36">
        <v>0.29220000000000002</v>
      </c>
      <c r="AZ36" s="1">
        <v>2135.19</v>
      </c>
      <c r="BA36">
        <v>0.1231</v>
      </c>
      <c r="BB36" s="1">
        <v>1236.55</v>
      </c>
      <c r="BC36">
        <v>7.1300000000000002E-2</v>
      </c>
      <c r="BD36" s="1">
        <v>17351.240000000002</v>
      </c>
      <c r="BE36" s="1">
        <v>6676.65</v>
      </c>
      <c r="BF36">
        <v>2.0943000000000001</v>
      </c>
      <c r="BG36">
        <v>0.38540000000000002</v>
      </c>
      <c r="BH36">
        <v>0.22209999999999999</v>
      </c>
      <c r="BI36">
        <v>0.34460000000000002</v>
      </c>
      <c r="BJ36">
        <v>3.3500000000000002E-2</v>
      </c>
      <c r="BK36">
        <v>1.44E-2</v>
      </c>
    </row>
    <row r="37" spans="1:63" x14ac:dyDescent="0.25">
      <c r="A37" t="s">
        <v>37</v>
      </c>
      <c r="B37">
        <v>43588</v>
      </c>
      <c r="C37">
        <v>31</v>
      </c>
      <c r="D37">
        <v>81.34</v>
      </c>
      <c r="E37" s="1">
        <v>2521.46</v>
      </c>
      <c r="F37" s="1">
        <v>2296.2199999999998</v>
      </c>
      <c r="G37">
        <v>1.09E-2</v>
      </c>
      <c r="H37">
        <v>4.0000000000000002E-4</v>
      </c>
      <c r="I37">
        <v>2.6100000000000002E-2</v>
      </c>
      <c r="J37">
        <v>1.2999999999999999E-3</v>
      </c>
      <c r="K37">
        <v>3.9199999999999999E-2</v>
      </c>
      <c r="L37">
        <v>0.81759999999999999</v>
      </c>
      <c r="M37">
        <v>0.1045</v>
      </c>
      <c r="N37">
        <v>0.4753</v>
      </c>
      <c r="O37">
        <v>1.5699999999999999E-2</v>
      </c>
      <c r="P37">
        <v>0.15529999999999999</v>
      </c>
      <c r="Q37" s="1">
        <v>57874.720000000001</v>
      </c>
      <c r="R37">
        <v>0.2</v>
      </c>
      <c r="S37">
        <v>0.1333</v>
      </c>
      <c r="T37">
        <v>0.66669999999999996</v>
      </c>
      <c r="U37">
        <v>17</v>
      </c>
      <c r="V37" s="1">
        <v>83379.94</v>
      </c>
      <c r="W37">
        <v>144.32</v>
      </c>
      <c r="X37" s="1">
        <v>124300.51</v>
      </c>
      <c r="Y37">
        <v>0.69969999999999999</v>
      </c>
      <c r="Z37">
        <v>0.25819999999999999</v>
      </c>
      <c r="AA37">
        <v>4.2099999999999999E-2</v>
      </c>
      <c r="AB37">
        <v>0.30030000000000001</v>
      </c>
      <c r="AC37">
        <v>124.3</v>
      </c>
      <c r="AD37" s="1">
        <v>4432.7299999999996</v>
      </c>
      <c r="AE37">
        <v>384.49</v>
      </c>
      <c r="AF37" s="1">
        <v>107528.87</v>
      </c>
      <c r="AG37">
        <v>106</v>
      </c>
      <c r="AH37" s="1">
        <v>33629</v>
      </c>
      <c r="AI37" s="1">
        <v>50652</v>
      </c>
      <c r="AJ37">
        <v>56.83</v>
      </c>
      <c r="AK37">
        <v>32.6</v>
      </c>
      <c r="AL37">
        <v>40.51</v>
      </c>
      <c r="AM37">
        <v>4.3</v>
      </c>
      <c r="AN37">
        <v>0</v>
      </c>
      <c r="AO37">
        <v>0.62539999999999996</v>
      </c>
      <c r="AP37" s="1">
        <v>1656.57</v>
      </c>
      <c r="AQ37" s="1">
        <v>1680.97</v>
      </c>
      <c r="AR37" s="1">
        <v>6860.01</v>
      </c>
      <c r="AS37">
        <v>706.69</v>
      </c>
      <c r="AT37">
        <v>133.69</v>
      </c>
      <c r="AU37" s="1">
        <v>11037.93</v>
      </c>
      <c r="AV37" s="1">
        <v>6834.91</v>
      </c>
      <c r="AW37">
        <v>0.54120000000000001</v>
      </c>
      <c r="AX37" s="1">
        <v>3688.25</v>
      </c>
      <c r="AY37">
        <v>0.29199999999999998</v>
      </c>
      <c r="AZ37" s="1">
        <v>1138.5899999999999</v>
      </c>
      <c r="BA37">
        <v>9.01E-2</v>
      </c>
      <c r="BB37">
        <v>968.21</v>
      </c>
      <c r="BC37">
        <v>7.6700000000000004E-2</v>
      </c>
      <c r="BD37" s="1">
        <v>12629.95</v>
      </c>
      <c r="BE37" s="1">
        <v>5575.38</v>
      </c>
      <c r="BF37">
        <v>1.7824</v>
      </c>
      <c r="BG37">
        <v>0.57289999999999996</v>
      </c>
      <c r="BH37">
        <v>0.2283</v>
      </c>
      <c r="BI37">
        <v>0.16739999999999999</v>
      </c>
      <c r="BJ37">
        <v>1.72E-2</v>
      </c>
      <c r="BK37">
        <v>1.41E-2</v>
      </c>
    </row>
    <row r="38" spans="1:63" x14ac:dyDescent="0.25">
      <c r="A38" t="s">
        <v>38</v>
      </c>
      <c r="B38">
        <v>43596</v>
      </c>
      <c r="C38">
        <v>115</v>
      </c>
      <c r="D38">
        <v>17.71</v>
      </c>
      <c r="E38" s="1">
        <v>2036.97</v>
      </c>
      <c r="F38" s="1">
        <v>1893.33</v>
      </c>
      <c r="G38">
        <v>1.1000000000000001E-3</v>
      </c>
      <c r="H38">
        <v>1.6000000000000001E-3</v>
      </c>
      <c r="I38">
        <v>3.2000000000000002E-3</v>
      </c>
      <c r="J38">
        <v>0</v>
      </c>
      <c r="K38">
        <v>5.91E-2</v>
      </c>
      <c r="L38">
        <v>0.8881</v>
      </c>
      <c r="M38">
        <v>4.7E-2</v>
      </c>
      <c r="N38">
        <v>0.4118</v>
      </c>
      <c r="O38">
        <v>5.0000000000000001E-4</v>
      </c>
      <c r="P38">
        <v>0.14050000000000001</v>
      </c>
      <c r="Q38" s="1">
        <v>62496.54</v>
      </c>
      <c r="R38">
        <v>0.1545</v>
      </c>
      <c r="S38">
        <v>0.13819999999999999</v>
      </c>
      <c r="T38">
        <v>0.70730000000000004</v>
      </c>
      <c r="U38">
        <v>12</v>
      </c>
      <c r="V38" s="1">
        <v>85679.25</v>
      </c>
      <c r="W38">
        <v>163.85</v>
      </c>
      <c r="X38" s="1">
        <v>152979.82</v>
      </c>
      <c r="Y38">
        <v>0.7339</v>
      </c>
      <c r="Z38">
        <v>0.21759999999999999</v>
      </c>
      <c r="AA38">
        <v>4.8500000000000001E-2</v>
      </c>
      <c r="AB38">
        <v>0.2661</v>
      </c>
      <c r="AC38">
        <v>152.97999999999999</v>
      </c>
      <c r="AD38" s="1">
        <v>4737.57</v>
      </c>
      <c r="AE38">
        <v>571.16999999999996</v>
      </c>
      <c r="AF38" s="1">
        <v>147845.22</v>
      </c>
      <c r="AG38">
        <v>272</v>
      </c>
      <c r="AH38" s="1">
        <v>33913</v>
      </c>
      <c r="AI38" s="1">
        <v>50548</v>
      </c>
      <c r="AJ38">
        <v>38.549999999999997</v>
      </c>
      <c r="AK38">
        <v>29.93</v>
      </c>
      <c r="AL38">
        <v>32.79</v>
      </c>
      <c r="AM38">
        <v>4.3</v>
      </c>
      <c r="AN38">
        <v>768.87</v>
      </c>
      <c r="AO38">
        <v>1.2710999999999999</v>
      </c>
      <c r="AP38" s="1">
        <v>1091.05</v>
      </c>
      <c r="AQ38" s="1">
        <v>2156.04</v>
      </c>
      <c r="AR38" s="1">
        <v>6231.26</v>
      </c>
      <c r="AS38">
        <v>948.83</v>
      </c>
      <c r="AT38">
        <v>417.66</v>
      </c>
      <c r="AU38" s="1">
        <v>10844.85</v>
      </c>
      <c r="AV38" s="1">
        <v>5777.79</v>
      </c>
      <c r="AW38">
        <v>0.46450000000000002</v>
      </c>
      <c r="AX38" s="1">
        <v>4837.51</v>
      </c>
      <c r="AY38">
        <v>0.38890000000000002</v>
      </c>
      <c r="AZ38" s="1">
        <v>1085.8900000000001</v>
      </c>
      <c r="BA38">
        <v>8.7300000000000003E-2</v>
      </c>
      <c r="BB38">
        <v>737.84</v>
      </c>
      <c r="BC38">
        <v>5.9299999999999999E-2</v>
      </c>
      <c r="BD38" s="1">
        <v>12439.04</v>
      </c>
      <c r="BE38" s="1">
        <v>4196.62</v>
      </c>
      <c r="BF38">
        <v>1.3180000000000001</v>
      </c>
      <c r="BG38">
        <v>0.56659999999999999</v>
      </c>
      <c r="BH38">
        <v>0.21160000000000001</v>
      </c>
      <c r="BI38">
        <v>0.1885</v>
      </c>
      <c r="BJ38">
        <v>2.8799999999999999E-2</v>
      </c>
      <c r="BK38">
        <v>4.4999999999999997E-3</v>
      </c>
    </row>
    <row r="39" spans="1:63" x14ac:dyDescent="0.25">
      <c r="A39" t="s">
        <v>39</v>
      </c>
      <c r="B39">
        <v>43604</v>
      </c>
      <c r="C39">
        <v>21</v>
      </c>
      <c r="D39">
        <v>54.53</v>
      </c>
      <c r="E39" s="1">
        <v>1145.0999999999999</v>
      </c>
      <c r="F39">
        <v>969.09</v>
      </c>
      <c r="G39">
        <v>2.0999999999999999E-3</v>
      </c>
      <c r="H39">
        <v>2.0999999999999999E-3</v>
      </c>
      <c r="I39">
        <v>8.3000000000000001E-3</v>
      </c>
      <c r="J39">
        <v>0</v>
      </c>
      <c r="K39">
        <v>1.34E-2</v>
      </c>
      <c r="L39">
        <v>0.90090000000000003</v>
      </c>
      <c r="M39">
        <v>7.3300000000000004E-2</v>
      </c>
      <c r="N39">
        <v>0.52639999999999998</v>
      </c>
      <c r="O39">
        <v>0</v>
      </c>
      <c r="P39">
        <v>0.18079999999999999</v>
      </c>
      <c r="Q39" s="1">
        <v>49315.45</v>
      </c>
      <c r="R39">
        <v>0.26669999999999999</v>
      </c>
      <c r="S39">
        <v>0.1167</v>
      </c>
      <c r="T39">
        <v>0.61670000000000003</v>
      </c>
      <c r="U39">
        <v>10</v>
      </c>
      <c r="V39" s="1">
        <v>72558.2</v>
      </c>
      <c r="W39">
        <v>107.88</v>
      </c>
      <c r="X39" s="1">
        <v>185594.03</v>
      </c>
      <c r="Y39">
        <v>0.66379999999999995</v>
      </c>
      <c r="Z39">
        <v>0.22800000000000001</v>
      </c>
      <c r="AA39">
        <v>0.1082</v>
      </c>
      <c r="AB39">
        <v>0.3362</v>
      </c>
      <c r="AC39">
        <v>185.59</v>
      </c>
      <c r="AD39" s="1">
        <v>6238.63</v>
      </c>
      <c r="AE39">
        <v>518.85</v>
      </c>
      <c r="AF39" s="1">
        <v>159665.17000000001</v>
      </c>
      <c r="AG39">
        <v>333</v>
      </c>
      <c r="AH39" s="1">
        <v>31095</v>
      </c>
      <c r="AI39" s="1">
        <v>50044</v>
      </c>
      <c r="AJ39">
        <v>43.25</v>
      </c>
      <c r="AK39">
        <v>32.25</v>
      </c>
      <c r="AL39">
        <v>33.01</v>
      </c>
      <c r="AM39">
        <v>3.6</v>
      </c>
      <c r="AN39">
        <v>0</v>
      </c>
      <c r="AO39">
        <v>1.1013999999999999</v>
      </c>
      <c r="AP39" s="1">
        <v>1642.08</v>
      </c>
      <c r="AQ39" s="1">
        <v>1877.83</v>
      </c>
      <c r="AR39" s="1">
        <v>6213.92</v>
      </c>
      <c r="AS39">
        <v>525.37</v>
      </c>
      <c r="AT39">
        <v>467.46</v>
      </c>
      <c r="AU39" s="1">
        <v>10726.66</v>
      </c>
      <c r="AV39" s="1">
        <v>6560.71</v>
      </c>
      <c r="AW39">
        <v>0.4516</v>
      </c>
      <c r="AX39" s="1">
        <v>6218.21</v>
      </c>
      <c r="AY39">
        <v>0.42799999999999999</v>
      </c>
      <c r="AZ39">
        <v>679.6</v>
      </c>
      <c r="BA39">
        <v>4.6800000000000001E-2</v>
      </c>
      <c r="BB39" s="1">
        <v>1068.52</v>
      </c>
      <c r="BC39">
        <v>7.3599999999999999E-2</v>
      </c>
      <c r="BD39" s="1">
        <v>14527.04</v>
      </c>
      <c r="BE39" s="1">
        <v>2586.63</v>
      </c>
      <c r="BF39">
        <v>0.73019999999999996</v>
      </c>
      <c r="BG39">
        <v>0.45319999999999999</v>
      </c>
      <c r="BH39">
        <v>0.247</v>
      </c>
      <c r="BI39">
        <v>0.2462</v>
      </c>
      <c r="BJ39">
        <v>3.5900000000000001E-2</v>
      </c>
      <c r="BK39">
        <v>1.77E-2</v>
      </c>
    </row>
    <row r="40" spans="1:63" x14ac:dyDescent="0.25">
      <c r="A40" t="s">
        <v>40</v>
      </c>
      <c r="B40">
        <v>48074</v>
      </c>
      <c r="C40">
        <v>220</v>
      </c>
      <c r="D40">
        <v>7.54</v>
      </c>
      <c r="E40" s="1">
        <v>1659.09</v>
      </c>
      <c r="F40" s="1">
        <v>1638.97</v>
      </c>
      <c r="G40">
        <v>4.8999999999999998E-3</v>
      </c>
      <c r="H40">
        <v>0</v>
      </c>
      <c r="I40">
        <v>1.1999999999999999E-3</v>
      </c>
      <c r="J40">
        <v>2.3999999999999998E-3</v>
      </c>
      <c r="K40">
        <v>2.07E-2</v>
      </c>
      <c r="L40">
        <v>0.92920000000000003</v>
      </c>
      <c r="M40">
        <v>4.1500000000000002E-2</v>
      </c>
      <c r="N40">
        <v>0.2296</v>
      </c>
      <c r="O40">
        <v>1.1999999999999999E-3</v>
      </c>
      <c r="P40">
        <v>0.1217</v>
      </c>
      <c r="Q40" s="1">
        <v>59812.34</v>
      </c>
      <c r="R40">
        <v>0.2177</v>
      </c>
      <c r="S40">
        <v>0.1532</v>
      </c>
      <c r="T40">
        <v>0.629</v>
      </c>
      <c r="U40">
        <v>18.25</v>
      </c>
      <c r="V40" s="1">
        <v>75196.160000000003</v>
      </c>
      <c r="W40">
        <v>88.74</v>
      </c>
      <c r="X40" s="1">
        <v>252129.26</v>
      </c>
      <c r="Y40">
        <v>0.77149999999999996</v>
      </c>
      <c r="Z40">
        <v>0.19470000000000001</v>
      </c>
      <c r="AA40">
        <v>3.3799999999999997E-2</v>
      </c>
      <c r="AB40">
        <v>0.22850000000000001</v>
      </c>
      <c r="AC40">
        <v>252.13</v>
      </c>
      <c r="AD40" s="1">
        <v>6583.38</v>
      </c>
      <c r="AE40">
        <v>615.49</v>
      </c>
      <c r="AF40" s="1">
        <v>224126.6</v>
      </c>
      <c r="AG40">
        <v>514</v>
      </c>
      <c r="AH40" s="1">
        <v>41202</v>
      </c>
      <c r="AI40" s="1">
        <v>60859</v>
      </c>
      <c r="AJ40">
        <v>35</v>
      </c>
      <c r="AK40">
        <v>25.8</v>
      </c>
      <c r="AL40">
        <v>25.8</v>
      </c>
      <c r="AM40">
        <v>3.8</v>
      </c>
      <c r="AN40">
        <v>0</v>
      </c>
      <c r="AO40">
        <v>0.96950000000000003</v>
      </c>
      <c r="AP40" s="1">
        <v>1509.39</v>
      </c>
      <c r="AQ40" s="1">
        <v>2179.14</v>
      </c>
      <c r="AR40" s="1">
        <v>6853.78</v>
      </c>
      <c r="AS40">
        <v>585.70000000000005</v>
      </c>
      <c r="AT40">
        <v>314.83999999999997</v>
      </c>
      <c r="AU40" s="1">
        <v>11442.85</v>
      </c>
      <c r="AV40" s="1">
        <v>4789.24</v>
      </c>
      <c r="AW40">
        <v>0.37480000000000002</v>
      </c>
      <c r="AX40" s="1">
        <v>5371.3</v>
      </c>
      <c r="AY40">
        <v>0.4204</v>
      </c>
      <c r="AZ40" s="1">
        <v>2137.94</v>
      </c>
      <c r="BA40">
        <v>0.1673</v>
      </c>
      <c r="BB40">
        <v>479.55</v>
      </c>
      <c r="BC40">
        <v>3.7499999999999999E-2</v>
      </c>
      <c r="BD40" s="1">
        <v>12778.04</v>
      </c>
      <c r="BE40" s="1">
        <v>3899.23</v>
      </c>
      <c r="BF40">
        <v>0.87060000000000004</v>
      </c>
      <c r="BG40">
        <v>0.55249999999999999</v>
      </c>
      <c r="BH40">
        <v>0.21390000000000001</v>
      </c>
      <c r="BI40">
        <v>0.18870000000000001</v>
      </c>
      <c r="BJ40">
        <v>2.7099999999999999E-2</v>
      </c>
      <c r="BK40">
        <v>1.7899999999999999E-2</v>
      </c>
    </row>
    <row r="41" spans="1:63" x14ac:dyDescent="0.25">
      <c r="A41" t="s">
        <v>41</v>
      </c>
      <c r="B41">
        <v>48926</v>
      </c>
      <c r="C41">
        <v>116</v>
      </c>
      <c r="D41">
        <v>12.91</v>
      </c>
      <c r="E41" s="1">
        <v>1497.81</v>
      </c>
      <c r="F41" s="1">
        <v>1403.33</v>
      </c>
      <c r="G41">
        <v>2.0999999999999999E-3</v>
      </c>
      <c r="H41">
        <v>6.9999999999999999E-4</v>
      </c>
      <c r="I41">
        <v>3.5999999999999999E-3</v>
      </c>
      <c r="J41">
        <v>2.0999999999999999E-3</v>
      </c>
      <c r="K41">
        <v>3.9199999999999999E-2</v>
      </c>
      <c r="L41">
        <v>0.93230000000000002</v>
      </c>
      <c r="M41">
        <v>1.9900000000000001E-2</v>
      </c>
      <c r="N41">
        <v>0.28100000000000003</v>
      </c>
      <c r="O41">
        <v>0</v>
      </c>
      <c r="P41">
        <v>0.14410000000000001</v>
      </c>
      <c r="Q41" s="1">
        <v>69262.039999999994</v>
      </c>
      <c r="R41">
        <v>0.19719999999999999</v>
      </c>
      <c r="S41">
        <v>0.30990000000000001</v>
      </c>
      <c r="T41">
        <v>0.49299999999999999</v>
      </c>
      <c r="U41">
        <v>17</v>
      </c>
      <c r="V41" s="1">
        <v>66511.710000000006</v>
      </c>
      <c r="W41">
        <v>82.41</v>
      </c>
      <c r="X41" s="1">
        <v>270154.55</v>
      </c>
      <c r="Y41">
        <v>0.58220000000000005</v>
      </c>
      <c r="Z41">
        <v>0.15429999999999999</v>
      </c>
      <c r="AA41">
        <v>0.26350000000000001</v>
      </c>
      <c r="AB41">
        <v>0.4178</v>
      </c>
      <c r="AC41">
        <v>270.14999999999998</v>
      </c>
      <c r="AD41" s="1">
        <v>9160.81</v>
      </c>
      <c r="AE41">
        <v>498.98</v>
      </c>
      <c r="AF41" s="1">
        <v>309433.93</v>
      </c>
      <c r="AG41">
        <v>588</v>
      </c>
      <c r="AH41" s="1">
        <v>38929</v>
      </c>
      <c r="AI41" s="1">
        <v>59207</v>
      </c>
      <c r="AJ41">
        <v>42.48</v>
      </c>
      <c r="AK41">
        <v>29.65</v>
      </c>
      <c r="AL41">
        <v>35.35</v>
      </c>
      <c r="AM41">
        <v>3.7</v>
      </c>
      <c r="AN41">
        <v>0</v>
      </c>
      <c r="AO41">
        <v>0.86909999999999998</v>
      </c>
      <c r="AP41" s="1">
        <v>1792.62</v>
      </c>
      <c r="AQ41" s="1">
        <v>2264.8200000000002</v>
      </c>
      <c r="AR41" s="1">
        <v>7000.96</v>
      </c>
      <c r="AS41" s="1">
        <v>1207.68</v>
      </c>
      <c r="AT41">
        <v>41.61</v>
      </c>
      <c r="AU41" s="1">
        <v>12307.69</v>
      </c>
      <c r="AV41" s="1">
        <v>5970.47</v>
      </c>
      <c r="AW41">
        <v>0.3664</v>
      </c>
      <c r="AX41" s="1">
        <v>8078.21</v>
      </c>
      <c r="AY41">
        <v>0.49569999999999997</v>
      </c>
      <c r="AZ41" s="1">
        <v>1626.84</v>
      </c>
      <c r="BA41">
        <v>9.98E-2</v>
      </c>
      <c r="BB41">
        <v>621.05999999999995</v>
      </c>
      <c r="BC41">
        <v>3.8100000000000002E-2</v>
      </c>
      <c r="BD41" s="1">
        <v>16296.58</v>
      </c>
      <c r="BE41" s="1">
        <v>2713.86</v>
      </c>
      <c r="BF41">
        <v>0.60289999999999999</v>
      </c>
      <c r="BG41">
        <v>0.58860000000000001</v>
      </c>
      <c r="BH41">
        <v>0.2157</v>
      </c>
      <c r="BI41">
        <v>0.15260000000000001</v>
      </c>
      <c r="BJ41">
        <v>2.7300000000000001E-2</v>
      </c>
      <c r="BK41">
        <v>1.5900000000000001E-2</v>
      </c>
    </row>
    <row r="42" spans="1:63" x14ac:dyDescent="0.25">
      <c r="A42" t="s">
        <v>42</v>
      </c>
      <c r="B42">
        <v>43612</v>
      </c>
      <c r="C42">
        <v>21</v>
      </c>
      <c r="D42">
        <v>280.11</v>
      </c>
      <c r="E42" s="1">
        <v>5882.22</v>
      </c>
      <c r="F42" s="1">
        <v>5724.9</v>
      </c>
      <c r="G42">
        <v>4.7500000000000001E-2</v>
      </c>
      <c r="H42">
        <v>1.4E-3</v>
      </c>
      <c r="I42">
        <v>5.9400000000000001E-2</v>
      </c>
      <c r="J42">
        <v>2.8E-3</v>
      </c>
      <c r="K42">
        <v>8.4400000000000003E-2</v>
      </c>
      <c r="L42">
        <v>0.73809999999999998</v>
      </c>
      <c r="M42">
        <v>6.6400000000000001E-2</v>
      </c>
      <c r="N42">
        <v>0.29089999999999999</v>
      </c>
      <c r="O42">
        <v>2.4500000000000001E-2</v>
      </c>
      <c r="P42">
        <v>0.16969999999999999</v>
      </c>
      <c r="Q42" s="1">
        <v>73855.75</v>
      </c>
      <c r="R42">
        <v>0.1033</v>
      </c>
      <c r="S42">
        <v>8.8200000000000001E-2</v>
      </c>
      <c r="T42">
        <v>0.80859999999999999</v>
      </c>
      <c r="U42">
        <v>43</v>
      </c>
      <c r="V42" s="1">
        <v>96913.98</v>
      </c>
      <c r="W42">
        <v>133.84</v>
      </c>
      <c r="X42" s="1">
        <v>246647.06</v>
      </c>
      <c r="Y42">
        <v>0.63329999999999997</v>
      </c>
      <c r="Z42">
        <v>0.32940000000000003</v>
      </c>
      <c r="AA42">
        <v>3.73E-2</v>
      </c>
      <c r="AB42">
        <v>0.36670000000000003</v>
      </c>
      <c r="AC42">
        <v>246.65</v>
      </c>
      <c r="AD42" s="1">
        <v>11415.51</v>
      </c>
      <c r="AE42" s="1">
        <v>1067.3599999999999</v>
      </c>
      <c r="AF42" s="1">
        <v>228767</v>
      </c>
      <c r="AG42">
        <v>516</v>
      </c>
      <c r="AH42" s="1">
        <v>38043</v>
      </c>
      <c r="AI42" s="1">
        <v>55074</v>
      </c>
      <c r="AJ42">
        <v>78.5</v>
      </c>
      <c r="AK42">
        <v>41.7</v>
      </c>
      <c r="AL42">
        <v>51.44</v>
      </c>
      <c r="AM42">
        <v>4.05</v>
      </c>
      <c r="AN42">
        <v>0</v>
      </c>
      <c r="AO42">
        <v>1.0861000000000001</v>
      </c>
      <c r="AP42" s="1">
        <v>1980.68</v>
      </c>
      <c r="AQ42" s="1">
        <v>2304.33</v>
      </c>
      <c r="AR42" s="1">
        <v>8524.9599999999991</v>
      </c>
      <c r="AS42">
        <v>934.92</v>
      </c>
      <c r="AT42">
        <v>356.84</v>
      </c>
      <c r="AU42" s="1">
        <v>14101.72</v>
      </c>
      <c r="AV42" s="1">
        <v>3601.6</v>
      </c>
      <c r="AW42">
        <v>0.23930000000000001</v>
      </c>
      <c r="AX42" s="1">
        <v>9977.0300000000007</v>
      </c>
      <c r="AY42">
        <v>0.66290000000000004</v>
      </c>
      <c r="AZ42">
        <v>793.14</v>
      </c>
      <c r="BA42">
        <v>5.2699999999999997E-2</v>
      </c>
      <c r="BB42">
        <v>679.28</v>
      </c>
      <c r="BC42">
        <v>4.5100000000000001E-2</v>
      </c>
      <c r="BD42" s="1">
        <v>15051.05</v>
      </c>
      <c r="BE42" s="1">
        <v>1289.3499999999999</v>
      </c>
      <c r="BF42">
        <v>0.2361</v>
      </c>
      <c r="BG42">
        <v>0.56179999999999997</v>
      </c>
      <c r="BH42">
        <v>0.27979999999999999</v>
      </c>
      <c r="BI42">
        <v>0.1285</v>
      </c>
      <c r="BJ42">
        <v>1.5100000000000001E-2</v>
      </c>
      <c r="BK42">
        <v>1.49E-2</v>
      </c>
    </row>
    <row r="43" spans="1:63" x14ac:dyDescent="0.25">
      <c r="A43" t="s">
        <v>43</v>
      </c>
      <c r="B43">
        <v>47167</v>
      </c>
      <c r="C43">
        <v>118</v>
      </c>
      <c r="D43">
        <v>11.15</v>
      </c>
      <c r="E43" s="1">
        <v>1315.68</v>
      </c>
      <c r="F43" s="1">
        <v>1300.05</v>
      </c>
      <c r="G43">
        <v>6.8999999999999999E-3</v>
      </c>
      <c r="H43">
        <v>0</v>
      </c>
      <c r="I43">
        <v>2.3E-3</v>
      </c>
      <c r="J43">
        <v>8.0000000000000004E-4</v>
      </c>
      <c r="K43">
        <v>9.1999999999999998E-3</v>
      </c>
      <c r="L43">
        <v>0.95920000000000005</v>
      </c>
      <c r="M43">
        <v>2.1499999999999998E-2</v>
      </c>
      <c r="N43">
        <v>0.2</v>
      </c>
      <c r="O43">
        <v>5.4000000000000003E-3</v>
      </c>
      <c r="P43">
        <v>0.14510000000000001</v>
      </c>
      <c r="Q43" s="1">
        <v>62455.86</v>
      </c>
      <c r="R43">
        <v>0.2472</v>
      </c>
      <c r="S43">
        <v>0.191</v>
      </c>
      <c r="T43">
        <v>0.56179999999999997</v>
      </c>
      <c r="U43">
        <v>7.5</v>
      </c>
      <c r="V43" s="1">
        <v>88266</v>
      </c>
      <c r="W43">
        <v>170.59</v>
      </c>
      <c r="X43" s="1">
        <v>264546.44</v>
      </c>
      <c r="Y43">
        <v>0.84830000000000005</v>
      </c>
      <c r="Z43">
        <v>0.10920000000000001</v>
      </c>
      <c r="AA43">
        <v>4.2500000000000003E-2</v>
      </c>
      <c r="AB43">
        <v>0.1517</v>
      </c>
      <c r="AC43">
        <v>264.55</v>
      </c>
      <c r="AD43" s="1">
        <v>6138.09</v>
      </c>
      <c r="AE43">
        <v>700.84</v>
      </c>
      <c r="AF43" s="1">
        <v>264048.73</v>
      </c>
      <c r="AG43">
        <v>562</v>
      </c>
      <c r="AH43" s="1">
        <v>36510</v>
      </c>
      <c r="AI43" s="1">
        <v>61306</v>
      </c>
      <c r="AJ43">
        <v>51.3</v>
      </c>
      <c r="AK43">
        <v>21.73</v>
      </c>
      <c r="AL43">
        <v>23.75</v>
      </c>
      <c r="AM43">
        <v>4.5</v>
      </c>
      <c r="AN43" s="1">
        <v>2260.59</v>
      </c>
      <c r="AO43">
        <v>1.1626000000000001</v>
      </c>
      <c r="AP43" s="1">
        <v>1486.86</v>
      </c>
      <c r="AQ43" s="1">
        <v>2205.94</v>
      </c>
      <c r="AR43" s="1">
        <v>6465.79</v>
      </c>
      <c r="AS43" s="1">
        <v>1023.67</v>
      </c>
      <c r="AT43">
        <v>355.05</v>
      </c>
      <c r="AU43" s="1">
        <v>11537.31</v>
      </c>
      <c r="AV43" s="1">
        <v>4363.26</v>
      </c>
      <c r="AW43">
        <v>0.30309999999999998</v>
      </c>
      <c r="AX43" s="1">
        <v>7485.65</v>
      </c>
      <c r="AY43">
        <v>0.52010000000000001</v>
      </c>
      <c r="AZ43" s="1">
        <v>1949.17</v>
      </c>
      <c r="BA43">
        <v>0.13539999999999999</v>
      </c>
      <c r="BB43">
        <v>595.54999999999995</v>
      </c>
      <c r="BC43">
        <v>4.1399999999999999E-2</v>
      </c>
      <c r="BD43" s="1">
        <v>14393.64</v>
      </c>
      <c r="BE43" s="1">
        <v>3653.98</v>
      </c>
      <c r="BF43">
        <v>0.58840000000000003</v>
      </c>
      <c r="BG43">
        <v>0.52410000000000001</v>
      </c>
      <c r="BH43">
        <v>0.20380000000000001</v>
      </c>
      <c r="BI43">
        <v>0.2409</v>
      </c>
      <c r="BJ43">
        <v>1.72E-2</v>
      </c>
      <c r="BK43">
        <v>1.4E-2</v>
      </c>
    </row>
    <row r="44" spans="1:63" x14ac:dyDescent="0.25">
      <c r="A44" t="s">
        <v>44</v>
      </c>
      <c r="B44">
        <v>46854</v>
      </c>
      <c r="C44">
        <v>46</v>
      </c>
      <c r="D44">
        <v>17.72</v>
      </c>
      <c r="E44">
        <v>815.07</v>
      </c>
      <c r="F44">
        <v>842.13</v>
      </c>
      <c r="G44">
        <v>1.1999999999999999E-3</v>
      </c>
      <c r="H44">
        <v>0</v>
      </c>
      <c r="I44">
        <v>3.5999999999999999E-3</v>
      </c>
      <c r="J44">
        <v>1.1999999999999999E-3</v>
      </c>
      <c r="K44">
        <v>9.4999999999999998E-3</v>
      </c>
      <c r="L44">
        <v>0.9667</v>
      </c>
      <c r="M44">
        <v>1.78E-2</v>
      </c>
      <c r="N44">
        <v>0.4279</v>
      </c>
      <c r="O44">
        <v>0</v>
      </c>
      <c r="P44">
        <v>0.17560000000000001</v>
      </c>
      <c r="Q44" s="1">
        <v>58680.04</v>
      </c>
      <c r="R44">
        <v>0.42859999999999998</v>
      </c>
      <c r="S44">
        <v>0.34920000000000001</v>
      </c>
      <c r="T44">
        <v>0.22220000000000001</v>
      </c>
      <c r="U44">
        <v>7</v>
      </c>
      <c r="V44" s="1">
        <v>83638.289999999994</v>
      </c>
      <c r="W44">
        <v>114.61</v>
      </c>
      <c r="X44" s="1">
        <v>306114.19</v>
      </c>
      <c r="Y44">
        <v>0.44340000000000002</v>
      </c>
      <c r="Z44">
        <v>2.93E-2</v>
      </c>
      <c r="AA44">
        <v>0.52729999999999999</v>
      </c>
      <c r="AB44">
        <v>0.55659999999999998</v>
      </c>
      <c r="AC44">
        <v>306.11</v>
      </c>
      <c r="AD44" s="1">
        <v>10620.3</v>
      </c>
      <c r="AE44">
        <v>367</v>
      </c>
      <c r="AF44" s="1">
        <v>170719.77</v>
      </c>
      <c r="AG44">
        <v>384</v>
      </c>
      <c r="AH44" s="1">
        <v>36709</v>
      </c>
      <c r="AI44" s="1">
        <v>55696</v>
      </c>
      <c r="AJ44">
        <v>45.89</v>
      </c>
      <c r="AK44">
        <v>21.98</v>
      </c>
      <c r="AL44">
        <v>25.63</v>
      </c>
      <c r="AM44">
        <v>5.2</v>
      </c>
      <c r="AN44" s="1">
        <v>2528.91</v>
      </c>
      <c r="AO44">
        <v>1.5530999999999999</v>
      </c>
      <c r="AP44" s="1">
        <v>2038.3</v>
      </c>
      <c r="AQ44" s="1">
        <v>2974.9</v>
      </c>
      <c r="AR44" s="1">
        <v>6829.68</v>
      </c>
      <c r="AS44">
        <v>667.32</v>
      </c>
      <c r="AT44">
        <v>196.87</v>
      </c>
      <c r="AU44" s="1">
        <v>12707.08</v>
      </c>
      <c r="AV44" s="1">
        <v>5616.18</v>
      </c>
      <c r="AW44">
        <v>0.32079999999999997</v>
      </c>
      <c r="AX44" s="1">
        <v>9704.3700000000008</v>
      </c>
      <c r="AY44">
        <v>0.55430000000000001</v>
      </c>
      <c r="AZ44" s="1">
        <v>1339.62</v>
      </c>
      <c r="BA44">
        <v>7.6499999999999999E-2</v>
      </c>
      <c r="BB44">
        <v>847.26</v>
      </c>
      <c r="BC44">
        <v>4.8399999999999999E-2</v>
      </c>
      <c r="BD44" s="1">
        <v>17507.439999999999</v>
      </c>
      <c r="BE44" s="1">
        <v>5577.98</v>
      </c>
      <c r="BF44">
        <v>1.7465999999999999</v>
      </c>
      <c r="BG44">
        <v>0.501</v>
      </c>
      <c r="BH44">
        <v>0.249</v>
      </c>
      <c r="BI44">
        <v>0.20399999999999999</v>
      </c>
      <c r="BJ44">
        <v>3.1300000000000001E-2</v>
      </c>
      <c r="BK44">
        <v>1.46E-2</v>
      </c>
    </row>
    <row r="45" spans="1:63" x14ac:dyDescent="0.25">
      <c r="A45" t="s">
        <v>45</v>
      </c>
      <c r="B45">
        <v>48611</v>
      </c>
      <c r="C45">
        <v>34</v>
      </c>
      <c r="D45">
        <v>49.71</v>
      </c>
      <c r="E45" s="1">
        <v>1690.3</v>
      </c>
      <c r="F45" s="1">
        <v>1559.3</v>
      </c>
      <c r="G45">
        <v>3.2000000000000002E-3</v>
      </c>
      <c r="H45">
        <v>5.9999999999999995E-4</v>
      </c>
      <c r="I45">
        <v>5.1000000000000004E-3</v>
      </c>
      <c r="J45">
        <v>5.9999999999999995E-4</v>
      </c>
      <c r="K45">
        <v>1.35E-2</v>
      </c>
      <c r="L45">
        <v>0.94679999999999997</v>
      </c>
      <c r="M45">
        <v>3.0099999999999998E-2</v>
      </c>
      <c r="N45">
        <v>0.28670000000000001</v>
      </c>
      <c r="O45">
        <v>0.1053</v>
      </c>
      <c r="P45">
        <v>6.8099999999999994E-2</v>
      </c>
      <c r="Q45" s="1">
        <v>54151.29</v>
      </c>
      <c r="R45">
        <v>0.39560000000000001</v>
      </c>
      <c r="S45">
        <v>0.13189999999999999</v>
      </c>
      <c r="T45">
        <v>0.47249999999999998</v>
      </c>
      <c r="U45">
        <v>13.7</v>
      </c>
      <c r="V45" s="1">
        <v>65486.03</v>
      </c>
      <c r="W45">
        <v>118.8</v>
      </c>
      <c r="X45" s="1">
        <v>100522.48</v>
      </c>
      <c r="Y45">
        <v>0.877</v>
      </c>
      <c r="Z45">
        <v>9.6299999999999997E-2</v>
      </c>
      <c r="AA45">
        <v>2.6599999999999999E-2</v>
      </c>
      <c r="AB45">
        <v>0.123</v>
      </c>
      <c r="AC45">
        <v>100.52</v>
      </c>
      <c r="AD45" s="1">
        <v>2660.43</v>
      </c>
      <c r="AE45">
        <v>532.34</v>
      </c>
      <c r="AF45" s="1">
        <v>111699.46</v>
      </c>
      <c r="AG45">
        <v>118</v>
      </c>
      <c r="AH45" s="1">
        <v>47525</v>
      </c>
      <c r="AI45" s="1">
        <v>73578</v>
      </c>
      <c r="AJ45">
        <v>52.28</v>
      </c>
      <c r="AK45">
        <v>25.53</v>
      </c>
      <c r="AL45">
        <v>27.85</v>
      </c>
      <c r="AM45">
        <v>4.5</v>
      </c>
      <c r="AN45" s="1">
        <v>1091.7</v>
      </c>
      <c r="AO45">
        <v>0.62280000000000002</v>
      </c>
      <c r="AP45" s="1">
        <v>1174.6500000000001</v>
      </c>
      <c r="AQ45" s="1">
        <v>1426.12</v>
      </c>
      <c r="AR45" s="1">
        <v>5089.53</v>
      </c>
      <c r="AS45">
        <v>623.75</v>
      </c>
      <c r="AT45">
        <v>202.13</v>
      </c>
      <c r="AU45" s="1">
        <v>8516.18</v>
      </c>
      <c r="AV45" s="1">
        <v>3790.64</v>
      </c>
      <c r="AW45">
        <v>0.39810000000000001</v>
      </c>
      <c r="AX45" s="1">
        <v>3442.03</v>
      </c>
      <c r="AY45">
        <v>0.36149999999999999</v>
      </c>
      <c r="AZ45" s="1">
        <v>1877.63</v>
      </c>
      <c r="BA45">
        <v>0.19719999999999999</v>
      </c>
      <c r="BB45">
        <v>412.52</v>
      </c>
      <c r="BC45">
        <v>4.3299999999999998E-2</v>
      </c>
      <c r="BD45" s="1">
        <v>9522.83</v>
      </c>
      <c r="BE45" s="1">
        <v>2785.27</v>
      </c>
      <c r="BF45">
        <v>0.69279999999999997</v>
      </c>
      <c r="BG45">
        <v>0.48509999999999998</v>
      </c>
      <c r="BH45">
        <v>0.193</v>
      </c>
      <c r="BI45">
        <v>0.27860000000000001</v>
      </c>
      <c r="BJ45">
        <v>2.92E-2</v>
      </c>
      <c r="BK45">
        <v>1.41E-2</v>
      </c>
    </row>
    <row r="46" spans="1:63" x14ac:dyDescent="0.25">
      <c r="A46" t="s">
        <v>46</v>
      </c>
      <c r="B46">
        <v>46318</v>
      </c>
      <c r="C46">
        <v>48</v>
      </c>
      <c r="D46">
        <v>31.87</v>
      </c>
      <c r="E46" s="1">
        <v>1529.94</v>
      </c>
      <c r="F46" s="1">
        <v>1489.63</v>
      </c>
      <c r="G46">
        <v>0</v>
      </c>
      <c r="H46">
        <v>6.9999999999999999E-4</v>
      </c>
      <c r="I46">
        <v>4.7000000000000002E-3</v>
      </c>
      <c r="J46">
        <v>0</v>
      </c>
      <c r="K46">
        <v>2.8199999999999999E-2</v>
      </c>
      <c r="L46">
        <v>0.95169999999999999</v>
      </c>
      <c r="M46">
        <v>1.4800000000000001E-2</v>
      </c>
      <c r="N46">
        <v>0.43640000000000001</v>
      </c>
      <c r="O46">
        <v>2E-3</v>
      </c>
      <c r="P46">
        <v>0.17269999999999999</v>
      </c>
      <c r="Q46" s="1">
        <v>56425.74</v>
      </c>
      <c r="R46">
        <v>0.23280000000000001</v>
      </c>
      <c r="S46">
        <v>0.18099999999999999</v>
      </c>
      <c r="T46">
        <v>0.58620000000000005</v>
      </c>
      <c r="U46">
        <v>10</v>
      </c>
      <c r="V46" s="1">
        <v>88679.8</v>
      </c>
      <c r="W46">
        <v>144.53</v>
      </c>
      <c r="X46" s="1">
        <v>123379.21</v>
      </c>
      <c r="Y46">
        <v>0.90359999999999996</v>
      </c>
      <c r="Z46">
        <v>6.0699999999999997E-2</v>
      </c>
      <c r="AA46">
        <v>3.5700000000000003E-2</v>
      </c>
      <c r="AB46">
        <v>9.64E-2</v>
      </c>
      <c r="AC46">
        <v>123.38</v>
      </c>
      <c r="AD46" s="1">
        <v>3666.51</v>
      </c>
      <c r="AE46">
        <v>386.33</v>
      </c>
      <c r="AF46" s="1">
        <v>116731.7</v>
      </c>
      <c r="AG46">
        <v>140</v>
      </c>
      <c r="AH46" s="1">
        <v>34979</v>
      </c>
      <c r="AI46" s="1">
        <v>51999</v>
      </c>
      <c r="AJ46">
        <v>44.97</v>
      </c>
      <c r="AK46">
        <v>28.84</v>
      </c>
      <c r="AL46">
        <v>33.78</v>
      </c>
      <c r="AM46">
        <v>3.7</v>
      </c>
      <c r="AN46">
        <v>0</v>
      </c>
      <c r="AO46">
        <v>1.1114999999999999</v>
      </c>
      <c r="AP46" s="1">
        <v>1300.79</v>
      </c>
      <c r="AQ46" s="1">
        <v>1776.86</v>
      </c>
      <c r="AR46" s="1">
        <v>5876.92</v>
      </c>
      <c r="AS46">
        <v>457.24</v>
      </c>
      <c r="AT46">
        <v>165.65</v>
      </c>
      <c r="AU46" s="1">
        <v>9577.4599999999991</v>
      </c>
      <c r="AV46" s="1">
        <v>7139.03</v>
      </c>
      <c r="AW46">
        <v>0.58399999999999996</v>
      </c>
      <c r="AX46" s="1">
        <v>3059.47</v>
      </c>
      <c r="AY46">
        <v>0.25030000000000002</v>
      </c>
      <c r="AZ46" s="1">
        <v>1285.03</v>
      </c>
      <c r="BA46">
        <v>0.1051</v>
      </c>
      <c r="BB46">
        <v>740.12</v>
      </c>
      <c r="BC46">
        <v>6.0499999999999998E-2</v>
      </c>
      <c r="BD46" s="1">
        <v>12223.65</v>
      </c>
      <c r="BE46" s="1">
        <v>6762.51</v>
      </c>
      <c r="BF46">
        <v>2.2610999999999999</v>
      </c>
      <c r="BG46">
        <v>0.52529999999999999</v>
      </c>
      <c r="BH46">
        <v>0.20150000000000001</v>
      </c>
      <c r="BI46">
        <v>0.245</v>
      </c>
      <c r="BJ46">
        <v>1.8200000000000001E-2</v>
      </c>
      <c r="BK46">
        <v>0.01</v>
      </c>
    </row>
    <row r="47" spans="1:63" x14ac:dyDescent="0.25">
      <c r="A47" t="s">
        <v>47</v>
      </c>
      <c r="B47">
        <v>43620</v>
      </c>
      <c r="C47">
        <v>2</v>
      </c>
      <c r="D47" s="1">
        <v>1254.26</v>
      </c>
      <c r="E47" s="1">
        <v>2508.52</v>
      </c>
      <c r="F47" s="1">
        <v>2481.1</v>
      </c>
      <c r="G47">
        <v>2.2200000000000001E-2</v>
      </c>
      <c r="H47">
        <v>0</v>
      </c>
      <c r="I47">
        <v>6.6900000000000001E-2</v>
      </c>
      <c r="J47">
        <v>4.0000000000000002E-4</v>
      </c>
      <c r="K47">
        <v>3.5900000000000001E-2</v>
      </c>
      <c r="L47">
        <v>0.81140000000000001</v>
      </c>
      <c r="M47">
        <v>6.3299999999999995E-2</v>
      </c>
      <c r="N47">
        <v>8.2699999999999996E-2</v>
      </c>
      <c r="O47">
        <v>1.35E-2</v>
      </c>
      <c r="P47">
        <v>0.1449</v>
      </c>
      <c r="Q47" s="1">
        <v>79546.600000000006</v>
      </c>
      <c r="R47">
        <v>0.33160000000000001</v>
      </c>
      <c r="S47">
        <v>0.23830000000000001</v>
      </c>
      <c r="T47">
        <v>0.43009999999999998</v>
      </c>
      <c r="U47">
        <v>17.75</v>
      </c>
      <c r="V47" s="1">
        <v>115076.99</v>
      </c>
      <c r="W47">
        <v>141.33000000000001</v>
      </c>
      <c r="X47" s="1">
        <v>224595</v>
      </c>
      <c r="Y47">
        <v>0.95079999999999998</v>
      </c>
      <c r="Z47">
        <v>3.7100000000000001E-2</v>
      </c>
      <c r="AA47">
        <v>1.21E-2</v>
      </c>
      <c r="AB47">
        <v>4.9200000000000001E-2</v>
      </c>
      <c r="AC47">
        <v>224.59</v>
      </c>
      <c r="AD47" s="1">
        <v>11352.79</v>
      </c>
      <c r="AE47" s="1">
        <v>1208.31</v>
      </c>
      <c r="AF47" s="1">
        <v>232820.71</v>
      </c>
      <c r="AG47">
        <v>524</v>
      </c>
      <c r="AH47" s="1">
        <v>65083</v>
      </c>
      <c r="AI47" s="1">
        <v>168184</v>
      </c>
      <c r="AJ47">
        <v>116.9</v>
      </c>
      <c r="AK47">
        <v>49.04</v>
      </c>
      <c r="AL47">
        <v>67.66</v>
      </c>
      <c r="AM47">
        <v>5.7</v>
      </c>
      <c r="AN47" s="1">
        <v>3154.86</v>
      </c>
      <c r="AO47">
        <v>0.80069999999999997</v>
      </c>
      <c r="AP47" s="1">
        <v>2086.58</v>
      </c>
      <c r="AQ47" s="1">
        <v>2129.94</v>
      </c>
      <c r="AR47" s="1">
        <v>9579.17</v>
      </c>
      <c r="AS47" s="1">
        <v>1026.3399999999999</v>
      </c>
      <c r="AT47">
        <v>765.54</v>
      </c>
      <c r="AU47" s="1">
        <v>15587.58</v>
      </c>
      <c r="AV47" s="1">
        <v>2960.24</v>
      </c>
      <c r="AW47">
        <v>0.17469999999999999</v>
      </c>
      <c r="AX47" s="1">
        <v>12785.82</v>
      </c>
      <c r="AY47">
        <v>0.75449999999999995</v>
      </c>
      <c r="AZ47">
        <v>721.01</v>
      </c>
      <c r="BA47">
        <v>4.2500000000000003E-2</v>
      </c>
      <c r="BB47">
        <v>479.91</v>
      </c>
      <c r="BC47">
        <v>2.8299999999999999E-2</v>
      </c>
      <c r="BD47" s="1">
        <v>16946.98</v>
      </c>
      <c r="BE47" s="1">
        <v>1417.53</v>
      </c>
      <c r="BF47">
        <v>0.12759999999999999</v>
      </c>
      <c r="BG47">
        <v>0.54820000000000002</v>
      </c>
      <c r="BH47">
        <v>0.23039999999999999</v>
      </c>
      <c r="BI47">
        <v>0.16520000000000001</v>
      </c>
      <c r="BJ47">
        <v>4.2799999999999998E-2</v>
      </c>
      <c r="BK47">
        <v>1.35E-2</v>
      </c>
    </row>
    <row r="48" spans="1:63" x14ac:dyDescent="0.25">
      <c r="A48" t="s">
        <v>48</v>
      </c>
      <c r="B48">
        <v>46748</v>
      </c>
      <c r="C48">
        <v>109</v>
      </c>
      <c r="D48">
        <v>34.94</v>
      </c>
      <c r="E48" s="1">
        <v>3808.13</v>
      </c>
      <c r="F48" s="1">
        <v>3820.51</v>
      </c>
      <c r="G48">
        <v>1.3599999999999999E-2</v>
      </c>
      <c r="H48">
        <v>8.0000000000000004E-4</v>
      </c>
      <c r="I48">
        <v>1.0699999999999999E-2</v>
      </c>
      <c r="J48">
        <v>1.2999999999999999E-3</v>
      </c>
      <c r="K48">
        <v>3.6400000000000002E-2</v>
      </c>
      <c r="L48">
        <v>0.88849999999999996</v>
      </c>
      <c r="M48">
        <v>4.87E-2</v>
      </c>
      <c r="N48">
        <v>0.15859999999999999</v>
      </c>
      <c r="O48">
        <v>1.12E-2</v>
      </c>
      <c r="P48">
        <v>0.10489999999999999</v>
      </c>
      <c r="Q48" s="1">
        <v>67090.740000000005</v>
      </c>
      <c r="R48">
        <v>0.18179999999999999</v>
      </c>
      <c r="S48">
        <v>0.30909999999999999</v>
      </c>
      <c r="T48">
        <v>0.5091</v>
      </c>
      <c r="U48">
        <v>21</v>
      </c>
      <c r="V48" s="1">
        <v>96581.05</v>
      </c>
      <c r="W48">
        <v>178.23</v>
      </c>
      <c r="X48" s="1">
        <v>267312.26</v>
      </c>
      <c r="Y48">
        <v>0.80620000000000003</v>
      </c>
      <c r="Z48">
        <v>6.3200000000000006E-2</v>
      </c>
      <c r="AA48">
        <v>0.13059999999999999</v>
      </c>
      <c r="AB48">
        <v>0.1938</v>
      </c>
      <c r="AC48">
        <v>267.31</v>
      </c>
      <c r="AD48" s="1">
        <v>7674.58</v>
      </c>
      <c r="AE48">
        <v>811.9</v>
      </c>
      <c r="AF48" s="1">
        <v>257193.44</v>
      </c>
      <c r="AG48">
        <v>556</v>
      </c>
      <c r="AH48" s="1">
        <v>52814</v>
      </c>
      <c r="AI48" s="1">
        <v>102642</v>
      </c>
      <c r="AJ48">
        <v>36.74</v>
      </c>
      <c r="AK48">
        <v>27.44</v>
      </c>
      <c r="AL48">
        <v>28.32</v>
      </c>
      <c r="AM48">
        <v>4.5999999999999996</v>
      </c>
      <c r="AN48" s="1">
        <v>2132.69</v>
      </c>
      <c r="AO48">
        <v>0.91559999999999997</v>
      </c>
      <c r="AP48" s="1">
        <v>1641.41</v>
      </c>
      <c r="AQ48" s="1">
        <v>2256.96</v>
      </c>
      <c r="AR48" s="1">
        <v>6911.14</v>
      </c>
      <c r="AS48">
        <v>498.15</v>
      </c>
      <c r="AT48">
        <v>302.17</v>
      </c>
      <c r="AU48" s="1">
        <v>11609.83</v>
      </c>
      <c r="AV48" s="1">
        <v>2559.2199999999998</v>
      </c>
      <c r="AW48">
        <v>0.21160000000000001</v>
      </c>
      <c r="AX48" s="1">
        <v>8457.61</v>
      </c>
      <c r="AY48">
        <v>0.69930000000000003</v>
      </c>
      <c r="AZ48">
        <v>726.29</v>
      </c>
      <c r="BA48">
        <v>0.06</v>
      </c>
      <c r="BB48">
        <v>352.07</v>
      </c>
      <c r="BC48">
        <v>2.9100000000000001E-2</v>
      </c>
      <c r="BD48" s="1">
        <v>12095.19</v>
      </c>
      <c r="BE48" s="1">
        <v>1065.27</v>
      </c>
      <c r="BF48">
        <v>0.14369999999999999</v>
      </c>
      <c r="BG48">
        <v>0.5544</v>
      </c>
      <c r="BH48">
        <v>0.28110000000000002</v>
      </c>
      <c r="BI48">
        <v>0.12870000000000001</v>
      </c>
      <c r="BJ48">
        <v>2.2800000000000001E-2</v>
      </c>
      <c r="BK48">
        <v>1.2999999999999999E-2</v>
      </c>
    </row>
    <row r="49" spans="1:63" x14ac:dyDescent="0.25">
      <c r="A49" t="s">
        <v>49</v>
      </c>
      <c r="B49">
        <v>48462</v>
      </c>
      <c r="C49">
        <v>114</v>
      </c>
      <c r="D49">
        <v>10.7</v>
      </c>
      <c r="E49" s="1">
        <v>1220.32</v>
      </c>
      <c r="F49" s="1">
        <v>1083.52</v>
      </c>
      <c r="G49">
        <v>1.8E-3</v>
      </c>
      <c r="H49">
        <v>0</v>
      </c>
      <c r="I49">
        <v>7.4000000000000003E-3</v>
      </c>
      <c r="J49">
        <v>0</v>
      </c>
      <c r="K49">
        <v>2.4E-2</v>
      </c>
      <c r="L49">
        <v>0.95199999999999996</v>
      </c>
      <c r="M49">
        <v>1.4800000000000001E-2</v>
      </c>
      <c r="N49">
        <v>0.35589999999999999</v>
      </c>
      <c r="O49">
        <v>2.8E-3</v>
      </c>
      <c r="P49">
        <v>0.17699999999999999</v>
      </c>
      <c r="Q49" s="1">
        <v>58041.85</v>
      </c>
      <c r="R49">
        <v>0.19350000000000001</v>
      </c>
      <c r="S49">
        <v>0.17199999999999999</v>
      </c>
      <c r="T49">
        <v>0.63439999999999996</v>
      </c>
      <c r="U49">
        <v>12.36</v>
      </c>
      <c r="V49" s="1">
        <v>66076.38</v>
      </c>
      <c r="W49">
        <v>94.05</v>
      </c>
      <c r="X49" s="1">
        <v>197354.55</v>
      </c>
      <c r="Y49">
        <v>0.84630000000000005</v>
      </c>
      <c r="Z49">
        <v>4.0300000000000002E-2</v>
      </c>
      <c r="AA49">
        <v>0.1134</v>
      </c>
      <c r="AB49">
        <v>0.1537</v>
      </c>
      <c r="AC49">
        <v>197.35</v>
      </c>
      <c r="AD49" s="1">
        <v>6299.94</v>
      </c>
      <c r="AE49">
        <v>664</v>
      </c>
      <c r="AF49" s="1">
        <v>175862.06</v>
      </c>
      <c r="AG49">
        <v>400</v>
      </c>
      <c r="AH49" s="1">
        <v>37455</v>
      </c>
      <c r="AI49" s="1">
        <v>54534</v>
      </c>
      <c r="AJ49">
        <v>53.65</v>
      </c>
      <c r="AK49">
        <v>29.1</v>
      </c>
      <c r="AL49">
        <v>30.02</v>
      </c>
      <c r="AM49">
        <v>3.6</v>
      </c>
      <c r="AN49">
        <v>0</v>
      </c>
      <c r="AO49">
        <v>1.0912999999999999</v>
      </c>
      <c r="AP49" s="1">
        <v>1849.56</v>
      </c>
      <c r="AQ49" s="1">
        <v>2714.54</v>
      </c>
      <c r="AR49" s="1">
        <v>7913.57</v>
      </c>
      <c r="AS49">
        <v>579.01</v>
      </c>
      <c r="AT49">
        <v>196.28</v>
      </c>
      <c r="AU49" s="1">
        <v>13252.96</v>
      </c>
      <c r="AV49" s="1">
        <v>7493.57</v>
      </c>
      <c r="AW49">
        <v>0.49809999999999999</v>
      </c>
      <c r="AX49" s="1">
        <v>5740.54</v>
      </c>
      <c r="AY49">
        <v>0.38159999999999999</v>
      </c>
      <c r="AZ49" s="1">
        <v>1149.21</v>
      </c>
      <c r="BA49">
        <v>7.6399999999999996E-2</v>
      </c>
      <c r="BB49">
        <v>660.5</v>
      </c>
      <c r="BC49">
        <v>4.3900000000000002E-2</v>
      </c>
      <c r="BD49" s="1">
        <v>15043.83</v>
      </c>
      <c r="BE49" s="1">
        <v>5179.78</v>
      </c>
      <c r="BF49">
        <v>1.2293000000000001</v>
      </c>
      <c r="BG49">
        <v>0.48699999999999999</v>
      </c>
      <c r="BH49">
        <v>0.22800000000000001</v>
      </c>
      <c r="BI49">
        <v>0.24540000000000001</v>
      </c>
      <c r="BJ49">
        <v>2.8000000000000001E-2</v>
      </c>
      <c r="BK49">
        <v>1.1599999999999999E-2</v>
      </c>
    </row>
    <row r="50" spans="1:63" x14ac:dyDescent="0.25">
      <c r="A50" t="s">
        <v>50</v>
      </c>
      <c r="B50">
        <v>46383</v>
      </c>
      <c r="C50">
        <v>70</v>
      </c>
      <c r="D50">
        <v>19.84</v>
      </c>
      <c r="E50" s="1">
        <v>1389.02</v>
      </c>
      <c r="F50" s="1">
        <v>1382.41</v>
      </c>
      <c r="G50">
        <v>2.8999999999999998E-3</v>
      </c>
      <c r="H50">
        <v>1.4E-3</v>
      </c>
      <c r="I50">
        <v>2.8999999999999998E-3</v>
      </c>
      <c r="J50">
        <v>1.4E-3</v>
      </c>
      <c r="K50">
        <v>1.52E-2</v>
      </c>
      <c r="L50">
        <v>0.95220000000000005</v>
      </c>
      <c r="M50">
        <v>2.3900000000000001E-2</v>
      </c>
      <c r="N50">
        <v>0.45660000000000001</v>
      </c>
      <c r="O50">
        <v>6.9999999999999999E-4</v>
      </c>
      <c r="P50">
        <v>0.14560000000000001</v>
      </c>
      <c r="Q50" s="1">
        <v>55819.92</v>
      </c>
      <c r="R50">
        <v>0.14580000000000001</v>
      </c>
      <c r="S50">
        <v>0.25</v>
      </c>
      <c r="T50">
        <v>0.60419999999999996</v>
      </c>
      <c r="U50">
        <v>16</v>
      </c>
      <c r="V50" s="1">
        <v>68327.94</v>
      </c>
      <c r="W50">
        <v>81.86</v>
      </c>
      <c r="X50" s="1">
        <v>120368.12</v>
      </c>
      <c r="Y50">
        <v>0.82989999999999997</v>
      </c>
      <c r="Z50">
        <v>9.3899999999999997E-2</v>
      </c>
      <c r="AA50">
        <v>7.6300000000000007E-2</v>
      </c>
      <c r="AB50">
        <v>0.1701</v>
      </c>
      <c r="AC50">
        <v>120.37</v>
      </c>
      <c r="AD50" s="1">
        <v>2783.4</v>
      </c>
      <c r="AE50">
        <v>341.86</v>
      </c>
      <c r="AF50" s="1">
        <v>113760.26</v>
      </c>
      <c r="AG50">
        <v>128</v>
      </c>
      <c r="AH50" s="1">
        <v>34333</v>
      </c>
      <c r="AI50" s="1">
        <v>49268</v>
      </c>
      <c r="AJ50">
        <v>33.299999999999997</v>
      </c>
      <c r="AK50">
        <v>22.01</v>
      </c>
      <c r="AL50">
        <v>24.71</v>
      </c>
      <c r="AM50">
        <v>4.0999999999999996</v>
      </c>
      <c r="AN50">
        <v>0</v>
      </c>
      <c r="AO50">
        <v>0.75319999999999998</v>
      </c>
      <c r="AP50" s="1">
        <v>1658.86</v>
      </c>
      <c r="AQ50" s="1">
        <v>2290.12</v>
      </c>
      <c r="AR50" s="1">
        <v>7180.41</v>
      </c>
      <c r="AS50">
        <v>576.55999999999995</v>
      </c>
      <c r="AT50">
        <v>246.09</v>
      </c>
      <c r="AU50" s="1">
        <v>11952.05</v>
      </c>
      <c r="AV50" s="1">
        <v>8436.86</v>
      </c>
      <c r="AW50">
        <v>0.65469999999999995</v>
      </c>
      <c r="AX50" s="1">
        <v>2283.14</v>
      </c>
      <c r="AY50">
        <v>0.1772</v>
      </c>
      <c r="AZ50" s="1">
        <v>1527.97</v>
      </c>
      <c r="BA50">
        <v>0.1186</v>
      </c>
      <c r="BB50">
        <v>639.4</v>
      </c>
      <c r="BC50">
        <v>4.9599999999999998E-2</v>
      </c>
      <c r="BD50" s="1">
        <v>12887.37</v>
      </c>
      <c r="BE50" s="1">
        <v>8553.75</v>
      </c>
      <c r="BF50">
        <v>2.9737</v>
      </c>
      <c r="BG50">
        <v>0.48930000000000001</v>
      </c>
      <c r="BH50">
        <v>0.30049999999999999</v>
      </c>
      <c r="BI50">
        <v>0.17469999999999999</v>
      </c>
      <c r="BJ50">
        <v>2.24E-2</v>
      </c>
      <c r="BK50">
        <v>1.32E-2</v>
      </c>
    </row>
    <row r="51" spans="1:63" x14ac:dyDescent="0.25">
      <c r="A51" t="s">
        <v>51</v>
      </c>
      <c r="B51">
        <v>46862</v>
      </c>
      <c r="C51">
        <v>54</v>
      </c>
      <c r="D51">
        <v>40.28</v>
      </c>
      <c r="E51" s="1">
        <v>2175.11</v>
      </c>
      <c r="F51" s="1">
        <v>2092.0700000000002</v>
      </c>
      <c r="G51">
        <v>3.8E-3</v>
      </c>
      <c r="H51">
        <v>0</v>
      </c>
      <c r="I51">
        <v>2.3400000000000001E-2</v>
      </c>
      <c r="J51">
        <v>1.4E-3</v>
      </c>
      <c r="K51">
        <v>6.7000000000000002E-3</v>
      </c>
      <c r="L51">
        <v>0.93210000000000004</v>
      </c>
      <c r="M51">
        <v>3.2500000000000001E-2</v>
      </c>
      <c r="N51">
        <v>0.1598</v>
      </c>
      <c r="O51">
        <v>8.0000000000000004E-4</v>
      </c>
      <c r="P51">
        <v>9.1300000000000006E-2</v>
      </c>
      <c r="Q51" s="1">
        <v>62935.46</v>
      </c>
      <c r="R51">
        <v>0.18310000000000001</v>
      </c>
      <c r="S51">
        <v>0.14080000000000001</v>
      </c>
      <c r="T51">
        <v>0.67610000000000003</v>
      </c>
      <c r="U51">
        <v>11</v>
      </c>
      <c r="V51" s="1">
        <v>98038.09</v>
      </c>
      <c r="W51">
        <v>191.33</v>
      </c>
      <c r="X51" s="1">
        <v>201769.92</v>
      </c>
      <c r="Y51">
        <v>0.83789999999999998</v>
      </c>
      <c r="Z51">
        <v>5.6599999999999998E-2</v>
      </c>
      <c r="AA51">
        <v>0.1055</v>
      </c>
      <c r="AB51">
        <v>0.16209999999999999</v>
      </c>
      <c r="AC51">
        <v>201.77</v>
      </c>
      <c r="AD51" s="1">
        <v>4952.92</v>
      </c>
      <c r="AE51">
        <v>526.70000000000005</v>
      </c>
      <c r="AF51" s="1">
        <v>187325.11</v>
      </c>
      <c r="AG51">
        <v>436</v>
      </c>
      <c r="AH51" s="1">
        <v>48885</v>
      </c>
      <c r="AI51" s="1">
        <v>77566</v>
      </c>
      <c r="AJ51">
        <v>44.3</v>
      </c>
      <c r="AK51">
        <v>22</v>
      </c>
      <c r="AL51">
        <v>25.43</v>
      </c>
      <c r="AM51">
        <v>5.0999999999999996</v>
      </c>
      <c r="AN51" s="1">
        <v>2398.7800000000002</v>
      </c>
      <c r="AO51">
        <v>1.01</v>
      </c>
      <c r="AP51" s="1">
        <v>1680.31</v>
      </c>
      <c r="AQ51" s="1">
        <v>2091.4</v>
      </c>
      <c r="AR51" s="1">
        <v>5406.85</v>
      </c>
      <c r="AS51">
        <v>592.76</v>
      </c>
      <c r="AT51">
        <v>381.84</v>
      </c>
      <c r="AU51" s="1">
        <v>10153.15</v>
      </c>
      <c r="AV51" s="1">
        <v>2963.8</v>
      </c>
      <c r="AW51">
        <v>0.2707</v>
      </c>
      <c r="AX51" s="1">
        <v>6700.59</v>
      </c>
      <c r="AY51">
        <v>0.61209999999999998</v>
      </c>
      <c r="AZ51">
        <v>955.25</v>
      </c>
      <c r="BA51">
        <v>8.7300000000000003E-2</v>
      </c>
      <c r="BB51">
        <v>327.98</v>
      </c>
      <c r="BC51">
        <v>0.03</v>
      </c>
      <c r="BD51" s="1">
        <v>10947.62</v>
      </c>
      <c r="BE51" s="1">
        <v>2311.0500000000002</v>
      </c>
      <c r="BF51">
        <v>0.48570000000000002</v>
      </c>
      <c r="BG51">
        <v>0.52190000000000003</v>
      </c>
      <c r="BH51">
        <v>0.2011</v>
      </c>
      <c r="BI51">
        <v>0.19850000000000001</v>
      </c>
      <c r="BJ51">
        <v>4.65E-2</v>
      </c>
      <c r="BK51">
        <v>3.2000000000000001E-2</v>
      </c>
    </row>
    <row r="52" spans="1:63" x14ac:dyDescent="0.25">
      <c r="A52" t="s">
        <v>52</v>
      </c>
      <c r="B52">
        <v>49593</v>
      </c>
      <c r="C52">
        <v>84</v>
      </c>
      <c r="D52">
        <v>9.92</v>
      </c>
      <c r="E52">
        <v>833.59</v>
      </c>
      <c r="F52">
        <v>814.72</v>
      </c>
      <c r="G52">
        <v>2.5000000000000001E-3</v>
      </c>
      <c r="H52">
        <v>0</v>
      </c>
      <c r="I52">
        <v>2.5000000000000001E-3</v>
      </c>
      <c r="J52">
        <v>0</v>
      </c>
      <c r="K52">
        <v>2.5000000000000001E-3</v>
      </c>
      <c r="L52">
        <v>0.98040000000000005</v>
      </c>
      <c r="M52">
        <v>1.23E-2</v>
      </c>
      <c r="N52">
        <v>0.44359999999999999</v>
      </c>
      <c r="O52">
        <v>0</v>
      </c>
      <c r="P52">
        <v>0.1411</v>
      </c>
      <c r="Q52" s="1">
        <v>46589.36</v>
      </c>
      <c r="R52">
        <v>0.3049</v>
      </c>
      <c r="S52">
        <v>0.1585</v>
      </c>
      <c r="T52">
        <v>0.53659999999999997</v>
      </c>
      <c r="U52">
        <v>7.2</v>
      </c>
      <c r="V52" s="1">
        <v>83469.210000000006</v>
      </c>
      <c r="W52">
        <v>109.4</v>
      </c>
      <c r="X52" s="1">
        <v>107543.88</v>
      </c>
      <c r="Y52">
        <v>0.66749999999999998</v>
      </c>
      <c r="Z52">
        <v>2.1100000000000001E-2</v>
      </c>
      <c r="AA52">
        <v>0.31140000000000001</v>
      </c>
      <c r="AB52">
        <v>0.33250000000000002</v>
      </c>
      <c r="AC52">
        <v>107.54</v>
      </c>
      <c r="AD52" s="1">
        <v>2455.5300000000002</v>
      </c>
      <c r="AE52">
        <v>263.55</v>
      </c>
      <c r="AF52" s="1">
        <v>93824.63</v>
      </c>
      <c r="AG52">
        <v>74</v>
      </c>
      <c r="AH52" s="1">
        <v>34178</v>
      </c>
      <c r="AI52" s="1">
        <v>50873</v>
      </c>
      <c r="AJ52">
        <v>24.67</v>
      </c>
      <c r="AK52">
        <v>22</v>
      </c>
      <c r="AL52">
        <v>22.06</v>
      </c>
      <c r="AM52">
        <v>3.4</v>
      </c>
      <c r="AN52">
        <v>0</v>
      </c>
      <c r="AO52">
        <v>0.61509999999999998</v>
      </c>
      <c r="AP52" s="1">
        <v>1535.03</v>
      </c>
      <c r="AQ52" s="1">
        <v>2889.56</v>
      </c>
      <c r="AR52" s="1">
        <v>6884.13</v>
      </c>
      <c r="AS52">
        <v>459.13</v>
      </c>
      <c r="AT52">
        <v>443.58</v>
      </c>
      <c r="AU52" s="1">
        <v>12211.44</v>
      </c>
      <c r="AV52" s="1">
        <v>11129.21</v>
      </c>
      <c r="AW52">
        <v>0.6855</v>
      </c>
      <c r="AX52" s="1">
        <v>1940.3</v>
      </c>
      <c r="AY52">
        <v>0.1195</v>
      </c>
      <c r="AZ52" s="1">
        <v>2207.3200000000002</v>
      </c>
      <c r="BA52">
        <v>0.13600000000000001</v>
      </c>
      <c r="BB52">
        <v>957.61</v>
      </c>
      <c r="BC52">
        <v>5.8999999999999997E-2</v>
      </c>
      <c r="BD52" s="1">
        <v>16234.43</v>
      </c>
      <c r="BE52" s="1">
        <v>10026.41</v>
      </c>
      <c r="BF52">
        <v>4.4640000000000004</v>
      </c>
      <c r="BG52">
        <v>0.48099999999999998</v>
      </c>
      <c r="BH52">
        <v>0.21199999999999999</v>
      </c>
      <c r="BI52">
        <v>0.25</v>
      </c>
      <c r="BJ52">
        <v>4.7E-2</v>
      </c>
      <c r="BK52">
        <v>0.01</v>
      </c>
    </row>
    <row r="53" spans="1:63" x14ac:dyDescent="0.25">
      <c r="A53" t="s">
        <v>53</v>
      </c>
      <c r="B53">
        <v>50096</v>
      </c>
      <c r="C53">
        <v>51</v>
      </c>
      <c r="D53">
        <v>4.2699999999999996</v>
      </c>
      <c r="E53">
        <v>217.78</v>
      </c>
      <c r="F53">
        <v>238.07</v>
      </c>
      <c r="G53">
        <v>0</v>
      </c>
      <c r="H53">
        <v>0</v>
      </c>
      <c r="I53">
        <v>8.3999999999999995E-3</v>
      </c>
      <c r="J53">
        <v>0</v>
      </c>
      <c r="K53">
        <v>4.1999999999999997E-3</v>
      </c>
      <c r="L53">
        <v>0.92469999999999997</v>
      </c>
      <c r="M53">
        <v>6.2799999999999995E-2</v>
      </c>
      <c r="N53">
        <v>0.49659999999999999</v>
      </c>
      <c r="O53">
        <v>0.1444</v>
      </c>
      <c r="P53">
        <v>0.17499999999999999</v>
      </c>
      <c r="Q53" s="1">
        <v>43899.040000000001</v>
      </c>
      <c r="R53">
        <v>0.25</v>
      </c>
      <c r="S53">
        <v>0.25</v>
      </c>
      <c r="T53">
        <v>0.5</v>
      </c>
      <c r="U53">
        <v>3.54</v>
      </c>
      <c r="V53" s="1">
        <v>63137.47</v>
      </c>
      <c r="W53">
        <v>60.04</v>
      </c>
      <c r="X53" s="1">
        <v>277886.08000000002</v>
      </c>
      <c r="Y53">
        <v>0.91639999999999999</v>
      </c>
      <c r="Z53">
        <v>3.8899999999999997E-2</v>
      </c>
      <c r="AA53">
        <v>4.4699999999999997E-2</v>
      </c>
      <c r="AB53">
        <v>8.3599999999999994E-2</v>
      </c>
      <c r="AC53">
        <v>277.89</v>
      </c>
      <c r="AD53" s="1">
        <v>7514.35</v>
      </c>
      <c r="AE53">
        <v>851.25</v>
      </c>
      <c r="AF53" s="1">
        <v>249616.72</v>
      </c>
      <c r="AG53">
        <v>549</v>
      </c>
      <c r="AH53" s="1">
        <v>13744</v>
      </c>
      <c r="AI53" s="1">
        <v>45420</v>
      </c>
      <c r="AJ53">
        <v>53.9</v>
      </c>
      <c r="AK53">
        <v>25.39</v>
      </c>
      <c r="AL53">
        <v>35.130000000000003</v>
      </c>
      <c r="AM53">
        <v>4.7</v>
      </c>
      <c r="AN53">
        <v>0</v>
      </c>
      <c r="AO53">
        <v>2.4495</v>
      </c>
      <c r="AP53" s="1">
        <v>2774.84</v>
      </c>
      <c r="AQ53" s="1">
        <v>3604.57</v>
      </c>
      <c r="AR53" s="1">
        <v>8041.87</v>
      </c>
      <c r="AS53">
        <v>653.52</v>
      </c>
      <c r="AT53">
        <v>400.3</v>
      </c>
      <c r="AU53" s="1">
        <v>15475.1</v>
      </c>
      <c r="AV53" s="1">
        <v>7360.27</v>
      </c>
      <c r="AW53">
        <v>0.4209</v>
      </c>
      <c r="AX53" s="1">
        <v>5773.08</v>
      </c>
      <c r="AY53">
        <v>0.3301</v>
      </c>
      <c r="AZ53" s="1">
        <v>1749.77</v>
      </c>
      <c r="BA53">
        <v>0.10009999999999999</v>
      </c>
      <c r="BB53" s="1">
        <v>2603.16</v>
      </c>
      <c r="BC53">
        <v>0.1489</v>
      </c>
      <c r="BD53" s="1">
        <v>17486.28</v>
      </c>
      <c r="BE53" s="1">
        <v>6865.47</v>
      </c>
      <c r="BF53">
        <v>1.9125000000000001</v>
      </c>
      <c r="BG53">
        <v>0.4894</v>
      </c>
      <c r="BH53">
        <v>0.2235</v>
      </c>
      <c r="BI53">
        <v>0.20569999999999999</v>
      </c>
      <c r="BJ53">
        <v>5.6800000000000003E-2</v>
      </c>
      <c r="BK53">
        <v>2.46E-2</v>
      </c>
    </row>
    <row r="54" spans="1:63" x14ac:dyDescent="0.25">
      <c r="A54" t="s">
        <v>54</v>
      </c>
      <c r="B54">
        <v>45211</v>
      </c>
      <c r="C54">
        <v>53</v>
      </c>
      <c r="D54">
        <v>19.399999999999999</v>
      </c>
      <c r="E54" s="1">
        <v>1028.46</v>
      </c>
      <c r="F54" s="1">
        <v>1149.9000000000001</v>
      </c>
      <c r="G54">
        <v>3.5000000000000001E-3</v>
      </c>
      <c r="H54">
        <v>0</v>
      </c>
      <c r="I54">
        <v>3.5000000000000001E-3</v>
      </c>
      <c r="J54">
        <v>8.9999999999999998E-4</v>
      </c>
      <c r="K54">
        <v>3.2199999999999999E-2</v>
      </c>
      <c r="L54">
        <v>0.92700000000000005</v>
      </c>
      <c r="M54">
        <v>3.3000000000000002E-2</v>
      </c>
      <c r="N54">
        <v>0.17030000000000001</v>
      </c>
      <c r="O54">
        <v>2.5000000000000001E-3</v>
      </c>
      <c r="P54">
        <v>8.7999999999999995E-2</v>
      </c>
      <c r="Q54" s="1">
        <v>53103.26</v>
      </c>
      <c r="R54">
        <v>0.3</v>
      </c>
      <c r="S54">
        <v>4.2900000000000001E-2</v>
      </c>
      <c r="T54">
        <v>0.65710000000000002</v>
      </c>
      <c r="U54">
        <v>6</v>
      </c>
      <c r="V54" s="1">
        <v>85898.83</v>
      </c>
      <c r="W54">
        <v>165.85</v>
      </c>
      <c r="X54" s="1">
        <v>157195.56</v>
      </c>
      <c r="Y54">
        <v>0.79900000000000004</v>
      </c>
      <c r="Z54">
        <v>0.1351</v>
      </c>
      <c r="AA54">
        <v>6.59E-2</v>
      </c>
      <c r="AB54">
        <v>0.20100000000000001</v>
      </c>
      <c r="AC54">
        <v>157.19999999999999</v>
      </c>
      <c r="AD54" s="1">
        <v>4230.7700000000004</v>
      </c>
      <c r="AE54">
        <v>462.29</v>
      </c>
      <c r="AF54" s="1">
        <v>135631.37</v>
      </c>
      <c r="AG54">
        <v>215</v>
      </c>
      <c r="AH54" s="1">
        <v>41531</v>
      </c>
      <c r="AI54" s="1">
        <v>65754</v>
      </c>
      <c r="AJ54">
        <v>39.479999999999997</v>
      </c>
      <c r="AK54">
        <v>25.98</v>
      </c>
      <c r="AL54">
        <v>26.32</v>
      </c>
      <c r="AM54">
        <v>4.5999999999999996</v>
      </c>
      <c r="AN54">
        <v>0</v>
      </c>
      <c r="AO54">
        <v>0.69769999999999999</v>
      </c>
      <c r="AP54" s="1">
        <v>1114.02</v>
      </c>
      <c r="AQ54" s="1">
        <v>2021.29</v>
      </c>
      <c r="AR54" s="1">
        <v>5860.36</v>
      </c>
      <c r="AS54">
        <v>421.65</v>
      </c>
      <c r="AT54">
        <v>156.74</v>
      </c>
      <c r="AU54" s="1">
        <v>9574.0499999999993</v>
      </c>
      <c r="AV54" s="1">
        <v>4572.8</v>
      </c>
      <c r="AW54">
        <v>0.4592</v>
      </c>
      <c r="AX54" s="1">
        <v>3154.61</v>
      </c>
      <c r="AY54">
        <v>0.31680000000000003</v>
      </c>
      <c r="AZ54" s="1">
        <v>1819.32</v>
      </c>
      <c r="BA54">
        <v>0.1827</v>
      </c>
      <c r="BB54">
        <v>410.77</v>
      </c>
      <c r="BC54">
        <v>4.1300000000000003E-2</v>
      </c>
      <c r="BD54" s="1">
        <v>9957.5</v>
      </c>
      <c r="BE54" s="1">
        <v>5337.15</v>
      </c>
      <c r="BF54">
        <v>1.3366</v>
      </c>
      <c r="BG54">
        <v>0.60470000000000002</v>
      </c>
      <c r="BH54">
        <v>0.23069999999999999</v>
      </c>
      <c r="BI54">
        <v>0.12759999999999999</v>
      </c>
      <c r="BJ54">
        <v>2.4400000000000002E-2</v>
      </c>
      <c r="BK54">
        <v>1.26E-2</v>
      </c>
    </row>
    <row r="55" spans="1:63" x14ac:dyDescent="0.25">
      <c r="A55" t="s">
        <v>55</v>
      </c>
      <c r="B55">
        <v>48306</v>
      </c>
      <c r="C55">
        <v>25</v>
      </c>
      <c r="D55">
        <v>175.15</v>
      </c>
      <c r="E55" s="1">
        <v>4378.63</v>
      </c>
      <c r="F55" s="1">
        <v>3922.44</v>
      </c>
      <c r="G55">
        <v>3.3399999999999999E-2</v>
      </c>
      <c r="H55">
        <v>1E-3</v>
      </c>
      <c r="I55">
        <v>8.3099999999999993E-2</v>
      </c>
      <c r="J55">
        <v>1.5E-3</v>
      </c>
      <c r="K55">
        <v>7.8E-2</v>
      </c>
      <c r="L55">
        <v>0.73750000000000004</v>
      </c>
      <c r="M55">
        <v>6.5500000000000003E-2</v>
      </c>
      <c r="N55">
        <v>0.42309999999999998</v>
      </c>
      <c r="O55">
        <v>2.12E-2</v>
      </c>
      <c r="P55">
        <v>0.14699999999999999</v>
      </c>
      <c r="Q55" s="1">
        <v>59722.38</v>
      </c>
      <c r="R55">
        <v>0.20219999999999999</v>
      </c>
      <c r="S55">
        <v>0.2243</v>
      </c>
      <c r="T55">
        <v>0.57350000000000001</v>
      </c>
      <c r="U55">
        <v>29.94</v>
      </c>
      <c r="V55" s="1">
        <v>76448.88</v>
      </c>
      <c r="W55">
        <v>143.78</v>
      </c>
      <c r="X55" s="1">
        <v>193232.38</v>
      </c>
      <c r="Y55">
        <v>0.59870000000000001</v>
      </c>
      <c r="Z55">
        <v>0.34920000000000001</v>
      </c>
      <c r="AA55">
        <v>5.21E-2</v>
      </c>
      <c r="AB55">
        <v>0.40129999999999999</v>
      </c>
      <c r="AC55">
        <v>193.23</v>
      </c>
      <c r="AD55" s="1">
        <v>9002.32</v>
      </c>
      <c r="AE55">
        <v>816.03</v>
      </c>
      <c r="AF55" s="1">
        <v>191599.22</v>
      </c>
      <c r="AG55">
        <v>451</v>
      </c>
      <c r="AH55" s="1">
        <v>33856</v>
      </c>
      <c r="AI55" s="1">
        <v>58854</v>
      </c>
      <c r="AJ55">
        <v>64.150000000000006</v>
      </c>
      <c r="AK55">
        <v>45.14</v>
      </c>
      <c r="AL55">
        <v>46.45</v>
      </c>
      <c r="AM55">
        <v>5.25</v>
      </c>
      <c r="AN55">
        <v>0</v>
      </c>
      <c r="AO55">
        <v>1.0170999999999999</v>
      </c>
      <c r="AP55" s="1">
        <v>1329.77</v>
      </c>
      <c r="AQ55" s="1">
        <v>2057.69</v>
      </c>
      <c r="AR55" s="1">
        <v>6830.36</v>
      </c>
      <c r="AS55">
        <v>543.04999999999995</v>
      </c>
      <c r="AT55">
        <v>196.05</v>
      </c>
      <c r="AU55" s="1">
        <v>10956.92</v>
      </c>
      <c r="AV55" s="1">
        <v>3354.58</v>
      </c>
      <c r="AW55">
        <v>0.24579999999999999</v>
      </c>
      <c r="AX55" s="1">
        <v>8775.6</v>
      </c>
      <c r="AY55">
        <v>0.6431</v>
      </c>
      <c r="AZ55">
        <v>646.35</v>
      </c>
      <c r="BA55">
        <v>4.7399999999999998E-2</v>
      </c>
      <c r="BB55">
        <v>870.04</v>
      </c>
      <c r="BC55">
        <v>6.3799999999999996E-2</v>
      </c>
      <c r="BD55" s="1">
        <v>13646.56</v>
      </c>
      <c r="BE55" s="1">
        <v>1086.17</v>
      </c>
      <c r="BF55">
        <v>0.20830000000000001</v>
      </c>
      <c r="BG55">
        <v>0.55169999999999997</v>
      </c>
      <c r="BH55">
        <v>0.23369999999999999</v>
      </c>
      <c r="BI55">
        <v>0.17499999999999999</v>
      </c>
      <c r="BJ55">
        <v>2.35E-2</v>
      </c>
      <c r="BK55">
        <v>1.61E-2</v>
      </c>
    </row>
    <row r="56" spans="1:63" x14ac:dyDescent="0.25">
      <c r="A56" t="s">
        <v>56</v>
      </c>
      <c r="B56">
        <v>49767</v>
      </c>
      <c r="C56">
        <v>32</v>
      </c>
      <c r="D56">
        <v>13.18</v>
      </c>
      <c r="E56">
        <v>421.76</v>
      </c>
      <c r="F56">
        <v>629.1</v>
      </c>
      <c r="G56">
        <v>4.7999999999999996E-3</v>
      </c>
      <c r="H56">
        <v>0</v>
      </c>
      <c r="I56">
        <v>1.6000000000000001E-3</v>
      </c>
      <c r="J56">
        <v>0</v>
      </c>
      <c r="K56">
        <v>1.9099999999999999E-2</v>
      </c>
      <c r="L56">
        <v>0.94899999999999995</v>
      </c>
      <c r="M56">
        <v>2.5499999999999998E-2</v>
      </c>
      <c r="N56">
        <v>0.14530000000000001</v>
      </c>
      <c r="O56">
        <v>5.4999999999999997E-3</v>
      </c>
      <c r="P56">
        <v>8.6599999999999996E-2</v>
      </c>
      <c r="Q56" s="1">
        <v>65750.03</v>
      </c>
      <c r="R56">
        <v>9.5200000000000007E-2</v>
      </c>
      <c r="S56">
        <v>0.1905</v>
      </c>
      <c r="T56">
        <v>0.71430000000000005</v>
      </c>
      <c r="U56">
        <v>5.25</v>
      </c>
      <c r="V56" s="1">
        <v>83998.86</v>
      </c>
      <c r="W56">
        <v>78.56</v>
      </c>
      <c r="X56" s="1">
        <v>155474.63</v>
      </c>
      <c r="Y56">
        <v>0.83460000000000001</v>
      </c>
      <c r="Z56">
        <v>0.10780000000000001</v>
      </c>
      <c r="AA56">
        <v>5.7599999999999998E-2</v>
      </c>
      <c r="AB56">
        <v>0.16539999999999999</v>
      </c>
      <c r="AC56">
        <v>155.47</v>
      </c>
      <c r="AD56" s="1">
        <v>3830.51</v>
      </c>
      <c r="AE56">
        <v>529.13</v>
      </c>
      <c r="AF56" s="1">
        <v>106012.73</v>
      </c>
      <c r="AG56">
        <v>102</v>
      </c>
      <c r="AH56" s="1">
        <v>42037</v>
      </c>
      <c r="AI56" s="1">
        <v>61437</v>
      </c>
      <c r="AJ56">
        <v>31.02</v>
      </c>
      <c r="AK56">
        <v>23.95</v>
      </c>
      <c r="AL56">
        <v>26.57</v>
      </c>
      <c r="AM56">
        <v>5.3</v>
      </c>
      <c r="AN56" s="1">
        <v>1745.24</v>
      </c>
      <c r="AO56">
        <v>1.1181000000000001</v>
      </c>
      <c r="AP56" s="1">
        <v>1387.09</v>
      </c>
      <c r="AQ56" s="1">
        <v>1803.05</v>
      </c>
      <c r="AR56" s="1">
        <v>6944.73</v>
      </c>
      <c r="AS56">
        <v>591.14</v>
      </c>
      <c r="AT56">
        <v>672.97</v>
      </c>
      <c r="AU56" s="1">
        <v>11398.98</v>
      </c>
      <c r="AV56" s="1">
        <v>4671.82</v>
      </c>
      <c r="AW56">
        <v>0.40350000000000003</v>
      </c>
      <c r="AX56" s="1">
        <v>3143.4</v>
      </c>
      <c r="AY56">
        <v>0.27150000000000002</v>
      </c>
      <c r="AZ56" s="1">
        <v>3450.66</v>
      </c>
      <c r="BA56">
        <v>0.29799999999999999</v>
      </c>
      <c r="BB56">
        <v>312.10000000000002</v>
      </c>
      <c r="BC56">
        <v>2.7E-2</v>
      </c>
      <c r="BD56" s="1">
        <v>11577.98</v>
      </c>
      <c r="BE56" s="1">
        <v>9749.74</v>
      </c>
      <c r="BF56">
        <v>2.722</v>
      </c>
      <c r="BG56">
        <v>0.57620000000000005</v>
      </c>
      <c r="BH56">
        <v>0.26040000000000002</v>
      </c>
      <c r="BI56">
        <v>0.12180000000000001</v>
      </c>
      <c r="BJ56">
        <v>2.9899999999999999E-2</v>
      </c>
      <c r="BK56">
        <v>1.17E-2</v>
      </c>
    </row>
    <row r="57" spans="1:63" x14ac:dyDescent="0.25">
      <c r="A57" t="s">
        <v>57</v>
      </c>
      <c r="B57">
        <v>43638</v>
      </c>
      <c r="C57">
        <v>118</v>
      </c>
      <c r="D57">
        <v>26.32</v>
      </c>
      <c r="E57" s="1">
        <v>3105.76</v>
      </c>
      <c r="F57" s="1">
        <v>2833.79</v>
      </c>
      <c r="G57">
        <v>2.01E-2</v>
      </c>
      <c r="H57">
        <v>6.9999999999999999E-4</v>
      </c>
      <c r="I57">
        <v>4.2999999999999997E-2</v>
      </c>
      <c r="J57">
        <v>6.3E-3</v>
      </c>
      <c r="K57">
        <v>0.1305</v>
      </c>
      <c r="L57">
        <v>0.77149999999999996</v>
      </c>
      <c r="M57">
        <v>2.7900000000000001E-2</v>
      </c>
      <c r="N57">
        <v>0.43020000000000003</v>
      </c>
      <c r="O57">
        <v>1.6199999999999999E-2</v>
      </c>
      <c r="P57">
        <v>0.1565</v>
      </c>
      <c r="Q57" s="1">
        <v>57765.39</v>
      </c>
      <c r="R57">
        <v>0.40699999999999997</v>
      </c>
      <c r="S57">
        <v>0.14069999999999999</v>
      </c>
      <c r="T57">
        <v>0.45229999999999998</v>
      </c>
      <c r="U57">
        <v>19</v>
      </c>
      <c r="V57" s="1">
        <v>90405</v>
      </c>
      <c r="W57">
        <v>156.63999999999999</v>
      </c>
      <c r="X57" s="1">
        <v>241819.64</v>
      </c>
      <c r="Y57">
        <v>0.61709999999999998</v>
      </c>
      <c r="Z57">
        <v>0.27360000000000001</v>
      </c>
      <c r="AA57">
        <v>0.10929999999999999</v>
      </c>
      <c r="AB57">
        <v>0.38290000000000002</v>
      </c>
      <c r="AC57">
        <v>241.82</v>
      </c>
      <c r="AD57" s="1">
        <v>7599.99</v>
      </c>
      <c r="AE57">
        <v>566.91</v>
      </c>
      <c r="AF57" s="1">
        <v>211715.22</v>
      </c>
      <c r="AG57">
        <v>495</v>
      </c>
      <c r="AH57" s="1">
        <v>30360</v>
      </c>
      <c r="AI57" s="1">
        <v>55073</v>
      </c>
      <c r="AJ57">
        <v>55.71</v>
      </c>
      <c r="AK57">
        <v>26.09</v>
      </c>
      <c r="AL57">
        <v>33.770000000000003</v>
      </c>
      <c r="AM57">
        <v>4</v>
      </c>
      <c r="AN57" s="1">
        <v>1263.03</v>
      </c>
      <c r="AO57">
        <v>1.1557999999999999</v>
      </c>
      <c r="AP57" s="1">
        <v>1342.84</v>
      </c>
      <c r="AQ57" s="1">
        <v>1820.08</v>
      </c>
      <c r="AR57" s="1">
        <v>6881.52</v>
      </c>
      <c r="AS57">
        <v>639.29</v>
      </c>
      <c r="AT57">
        <v>403.34</v>
      </c>
      <c r="AU57" s="1">
        <v>11087.07</v>
      </c>
      <c r="AV57" s="1">
        <v>3598.39</v>
      </c>
      <c r="AW57">
        <v>0.27729999999999999</v>
      </c>
      <c r="AX57" s="1">
        <v>8038.23</v>
      </c>
      <c r="AY57">
        <v>0.61950000000000005</v>
      </c>
      <c r="AZ57">
        <v>739.31</v>
      </c>
      <c r="BA57">
        <v>5.7000000000000002E-2</v>
      </c>
      <c r="BB57">
        <v>599.13</v>
      </c>
      <c r="BC57">
        <v>4.6199999999999998E-2</v>
      </c>
      <c r="BD57" s="1">
        <v>12975.05</v>
      </c>
      <c r="BE57" s="1">
        <v>2008.6</v>
      </c>
      <c r="BF57">
        <v>0.36530000000000001</v>
      </c>
      <c r="BG57">
        <v>0.55740000000000001</v>
      </c>
      <c r="BH57">
        <v>0.2092</v>
      </c>
      <c r="BI57">
        <v>0.15240000000000001</v>
      </c>
      <c r="BJ57">
        <v>4.1399999999999999E-2</v>
      </c>
      <c r="BK57">
        <v>3.9600000000000003E-2</v>
      </c>
    </row>
    <row r="58" spans="1:63" x14ac:dyDescent="0.25">
      <c r="A58" t="s">
        <v>58</v>
      </c>
      <c r="B58">
        <v>45229</v>
      </c>
      <c r="C58">
        <v>25</v>
      </c>
      <c r="D58">
        <v>20.34</v>
      </c>
      <c r="E58">
        <v>508.43</v>
      </c>
      <c r="F58">
        <v>448.91</v>
      </c>
      <c r="G58">
        <v>0</v>
      </c>
      <c r="H58">
        <v>0</v>
      </c>
      <c r="I58">
        <v>0</v>
      </c>
      <c r="J58">
        <v>0</v>
      </c>
      <c r="K58">
        <v>6.7000000000000002E-3</v>
      </c>
      <c r="L58">
        <v>0.9889</v>
      </c>
      <c r="M58">
        <v>4.4999999999999997E-3</v>
      </c>
      <c r="N58">
        <v>0.48399999999999999</v>
      </c>
      <c r="O58">
        <v>0</v>
      </c>
      <c r="P58">
        <v>0.19239999999999999</v>
      </c>
      <c r="Q58" s="1">
        <v>53740.46</v>
      </c>
      <c r="R58">
        <v>0.28570000000000001</v>
      </c>
      <c r="S58">
        <v>0.21429999999999999</v>
      </c>
      <c r="T58">
        <v>0.5</v>
      </c>
      <c r="U58">
        <v>2.2000000000000002</v>
      </c>
      <c r="V58" s="1">
        <v>80476.91</v>
      </c>
      <c r="W58">
        <v>213.3</v>
      </c>
      <c r="X58" s="1">
        <v>115520.05</v>
      </c>
      <c r="Y58">
        <v>0.91579999999999995</v>
      </c>
      <c r="Z58">
        <v>5.0599999999999999E-2</v>
      </c>
      <c r="AA58">
        <v>3.3599999999999998E-2</v>
      </c>
      <c r="AB58">
        <v>8.4199999999999997E-2</v>
      </c>
      <c r="AC58">
        <v>115.52</v>
      </c>
      <c r="AD58" s="1">
        <v>2740.6</v>
      </c>
      <c r="AE58">
        <v>340.92</v>
      </c>
      <c r="AF58" s="1">
        <v>113159.17</v>
      </c>
      <c r="AG58">
        <v>126</v>
      </c>
      <c r="AH58" s="1">
        <v>35829</v>
      </c>
      <c r="AI58" s="1">
        <v>50518</v>
      </c>
      <c r="AJ58">
        <v>31.98</v>
      </c>
      <c r="AK58">
        <v>23.33</v>
      </c>
      <c r="AL58">
        <v>25.43</v>
      </c>
      <c r="AM58">
        <v>5.5</v>
      </c>
      <c r="AN58" s="1">
        <v>2456.4299999999998</v>
      </c>
      <c r="AO58">
        <v>1.6052999999999999</v>
      </c>
      <c r="AP58" s="1">
        <v>3182.98</v>
      </c>
      <c r="AQ58" s="1">
        <v>2098.89</v>
      </c>
      <c r="AR58" s="1">
        <v>7862.94</v>
      </c>
      <c r="AS58">
        <v>713.62</v>
      </c>
      <c r="AT58">
        <v>572.24</v>
      </c>
      <c r="AU58" s="1">
        <v>14430.67</v>
      </c>
      <c r="AV58" s="1">
        <v>10068.81</v>
      </c>
      <c r="AW58">
        <v>0.5514</v>
      </c>
      <c r="AX58" s="1">
        <v>5095.43</v>
      </c>
      <c r="AY58">
        <v>0.27900000000000003</v>
      </c>
      <c r="AZ58" s="1">
        <v>1886.66</v>
      </c>
      <c r="BA58">
        <v>0.1033</v>
      </c>
      <c r="BB58" s="1">
        <v>1209.27</v>
      </c>
      <c r="BC58">
        <v>6.6199999999999995E-2</v>
      </c>
      <c r="BD58" s="1">
        <v>18260.169999999998</v>
      </c>
      <c r="BE58" s="1">
        <v>8779.9500000000007</v>
      </c>
      <c r="BF58">
        <v>2.8313000000000001</v>
      </c>
      <c r="BG58">
        <v>0.53549999999999998</v>
      </c>
      <c r="BH58">
        <v>0.2087</v>
      </c>
      <c r="BI58">
        <v>0.22700000000000001</v>
      </c>
      <c r="BJ58">
        <v>1.3599999999999999E-2</v>
      </c>
      <c r="BK58">
        <v>1.5299999999999999E-2</v>
      </c>
    </row>
    <row r="59" spans="1:63" x14ac:dyDescent="0.25">
      <c r="A59" t="s">
        <v>59</v>
      </c>
      <c r="B59">
        <v>43646</v>
      </c>
      <c r="C59">
        <v>29</v>
      </c>
      <c r="D59">
        <v>129.97</v>
      </c>
      <c r="E59" s="1">
        <v>3769.22</v>
      </c>
      <c r="F59" s="1">
        <v>3713.93</v>
      </c>
      <c r="G59">
        <v>5.4100000000000002E-2</v>
      </c>
      <c r="H59">
        <v>0</v>
      </c>
      <c r="I59">
        <v>1.9699999999999999E-2</v>
      </c>
      <c r="J59">
        <v>2.9999999999999997E-4</v>
      </c>
      <c r="K59">
        <v>3.7999999999999999E-2</v>
      </c>
      <c r="L59">
        <v>0.83679999999999999</v>
      </c>
      <c r="M59">
        <v>5.1200000000000002E-2</v>
      </c>
      <c r="N59">
        <v>0.1075</v>
      </c>
      <c r="O59">
        <v>2.3099999999999999E-2</v>
      </c>
      <c r="P59">
        <v>0.10680000000000001</v>
      </c>
      <c r="Q59" s="1">
        <v>83241.06</v>
      </c>
      <c r="R59">
        <v>0.1704</v>
      </c>
      <c r="S59">
        <v>0.1749</v>
      </c>
      <c r="T59">
        <v>0.65469999999999995</v>
      </c>
      <c r="U59">
        <v>39</v>
      </c>
      <c r="V59" s="1">
        <v>83368.070000000007</v>
      </c>
      <c r="W59">
        <v>95.66</v>
      </c>
      <c r="X59" s="1">
        <v>300944.19</v>
      </c>
      <c r="Y59">
        <v>0.80449999999999999</v>
      </c>
      <c r="Z59">
        <v>0.1686</v>
      </c>
      <c r="AA59">
        <v>2.7E-2</v>
      </c>
      <c r="AB59">
        <v>0.19550000000000001</v>
      </c>
      <c r="AC59">
        <v>300.94</v>
      </c>
      <c r="AD59" s="1">
        <v>12617.01</v>
      </c>
      <c r="AE59" s="1">
        <v>1188.31</v>
      </c>
      <c r="AF59" s="1">
        <v>296202.14</v>
      </c>
      <c r="AG59">
        <v>579</v>
      </c>
      <c r="AH59" s="1">
        <v>50883</v>
      </c>
      <c r="AI59" s="1">
        <v>120189</v>
      </c>
      <c r="AJ59">
        <v>80.430000000000007</v>
      </c>
      <c r="AK59">
        <v>39.46</v>
      </c>
      <c r="AL59">
        <v>47.55</v>
      </c>
      <c r="AM59">
        <v>4.6900000000000004</v>
      </c>
      <c r="AN59">
        <v>0</v>
      </c>
      <c r="AO59">
        <v>0.69669999999999999</v>
      </c>
      <c r="AP59" s="1">
        <v>1525.33</v>
      </c>
      <c r="AQ59" s="1">
        <v>2425.13</v>
      </c>
      <c r="AR59" s="1">
        <v>8700.67</v>
      </c>
      <c r="AS59">
        <v>891.05</v>
      </c>
      <c r="AT59">
        <v>454.18</v>
      </c>
      <c r="AU59" s="1">
        <v>13996.36</v>
      </c>
      <c r="AV59" s="1">
        <v>2530.9499999999998</v>
      </c>
      <c r="AW59">
        <v>0.16900000000000001</v>
      </c>
      <c r="AX59" s="1">
        <v>11098.06</v>
      </c>
      <c r="AY59">
        <v>0.74099999999999999</v>
      </c>
      <c r="AZ59">
        <v>880.16</v>
      </c>
      <c r="BA59">
        <v>5.8799999999999998E-2</v>
      </c>
      <c r="BB59">
        <v>467.93</v>
      </c>
      <c r="BC59">
        <v>3.1199999999999999E-2</v>
      </c>
      <c r="BD59" s="1">
        <v>14977.09</v>
      </c>
      <c r="BE59">
        <v>839.39</v>
      </c>
      <c r="BF59">
        <v>6.5100000000000005E-2</v>
      </c>
      <c r="BG59">
        <v>0.62919999999999998</v>
      </c>
      <c r="BH59">
        <v>0.2311</v>
      </c>
      <c r="BI59">
        <v>0.10589999999999999</v>
      </c>
      <c r="BJ59">
        <v>1.8700000000000001E-2</v>
      </c>
      <c r="BK59">
        <v>1.5100000000000001E-2</v>
      </c>
    </row>
    <row r="60" spans="1:63" x14ac:dyDescent="0.25">
      <c r="A60" t="s">
        <v>60</v>
      </c>
      <c r="B60">
        <v>45237</v>
      </c>
      <c r="C60">
        <v>16</v>
      </c>
      <c r="D60">
        <v>47.11</v>
      </c>
      <c r="E60">
        <v>753.7</v>
      </c>
      <c r="F60">
        <v>802.62</v>
      </c>
      <c r="G60">
        <v>0</v>
      </c>
      <c r="H60">
        <v>0</v>
      </c>
      <c r="I60">
        <v>3.49E-2</v>
      </c>
      <c r="J60">
        <v>2.5000000000000001E-3</v>
      </c>
      <c r="K60">
        <v>1.2500000000000001E-2</v>
      </c>
      <c r="L60">
        <v>0.878</v>
      </c>
      <c r="M60">
        <v>7.22E-2</v>
      </c>
      <c r="N60">
        <v>0.58379999999999999</v>
      </c>
      <c r="O60">
        <v>5.9999999999999995E-4</v>
      </c>
      <c r="P60">
        <v>0.15770000000000001</v>
      </c>
      <c r="Q60" s="1">
        <v>52255.64</v>
      </c>
      <c r="R60">
        <v>0.33900000000000002</v>
      </c>
      <c r="S60">
        <v>0.25419999999999998</v>
      </c>
      <c r="T60">
        <v>0.40679999999999999</v>
      </c>
      <c r="U60">
        <v>11</v>
      </c>
      <c r="V60" s="1">
        <v>56467.64</v>
      </c>
      <c r="W60">
        <v>65.47</v>
      </c>
      <c r="X60" s="1">
        <v>145999.06</v>
      </c>
      <c r="Y60">
        <v>0.56330000000000002</v>
      </c>
      <c r="Z60">
        <v>0.30630000000000002</v>
      </c>
      <c r="AA60">
        <v>0.1305</v>
      </c>
      <c r="AB60">
        <v>0.43669999999999998</v>
      </c>
      <c r="AC60">
        <v>146</v>
      </c>
      <c r="AD60" s="1">
        <v>3889.62</v>
      </c>
      <c r="AE60">
        <v>387.54</v>
      </c>
      <c r="AF60" s="1">
        <v>113026.61</v>
      </c>
      <c r="AG60">
        <v>125</v>
      </c>
      <c r="AH60" s="1">
        <v>29616</v>
      </c>
      <c r="AI60" s="1">
        <v>45824</v>
      </c>
      <c r="AJ60">
        <v>40.85</v>
      </c>
      <c r="AK60">
        <v>21.8</v>
      </c>
      <c r="AL60">
        <v>29.5</v>
      </c>
      <c r="AM60">
        <v>4.3499999999999996</v>
      </c>
      <c r="AN60">
        <v>0</v>
      </c>
      <c r="AO60">
        <v>0.54039999999999999</v>
      </c>
      <c r="AP60" s="1">
        <v>1552.17</v>
      </c>
      <c r="AQ60" s="1">
        <v>2162.71</v>
      </c>
      <c r="AR60" s="1">
        <v>6415.38</v>
      </c>
      <c r="AS60">
        <v>759.16</v>
      </c>
      <c r="AT60">
        <v>497.47</v>
      </c>
      <c r="AU60" s="1">
        <v>11386.9</v>
      </c>
      <c r="AV60" s="1">
        <v>7392.34</v>
      </c>
      <c r="AW60">
        <v>0.53690000000000004</v>
      </c>
      <c r="AX60" s="1">
        <v>3168.31</v>
      </c>
      <c r="AY60">
        <v>0.2301</v>
      </c>
      <c r="AZ60" s="1">
        <v>2045.44</v>
      </c>
      <c r="BA60">
        <v>0.14849999999999999</v>
      </c>
      <c r="BB60" s="1">
        <v>1163.33</v>
      </c>
      <c r="BC60">
        <v>8.4500000000000006E-2</v>
      </c>
      <c r="BD60" s="1">
        <v>13769.42</v>
      </c>
      <c r="BE60" s="1">
        <v>7401.79</v>
      </c>
      <c r="BF60">
        <v>1.9417</v>
      </c>
      <c r="BG60">
        <v>0.51700000000000002</v>
      </c>
      <c r="BH60">
        <v>0.16550000000000001</v>
      </c>
      <c r="BI60">
        <v>0.27600000000000002</v>
      </c>
      <c r="BJ60">
        <v>3.2899999999999999E-2</v>
      </c>
      <c r="BK60">
        <v>8.6E-3</v>
      </c>
    </row>
    <row r="61" spans="1:63" x14ac:dyDescent="0.25">
      <c r="A61" t="s">
        <v>61</v>
      </c>
      <c r="B61">
        <v>47613</v>
      </c>
      <c r="C61">
        <v>120</v>
      </c>
      <c r="D61">
        <v>6.1</v>
      </c>
      <c r="E61">
        <v>731.55</v>
      </c>
      <c r="F61">
        <v>705.12</v>
      </c>
      <c r="G61">
        <v>0</v>
      </c>
      <c r="H61">
        <v>1.4E-3</v>
      </c>
      <c r="I61">
        <v>4.3E-3</v>
      </c>
      <c r="J61">
        <v>2.8E-3</v>
      </c>
      <c r="K61">
        <v>7.1000000000000004E-3</v>
      </c>
      <c r="L61">
        <v>0.95309999999999995</v>
      </c>
      <c r="M61">
        <v>3.1300000000000001E-2</v>
      </c>
      <c r="N61">
        <v>0.56130000000000002</v>
      </c>
      <c r="O61">
        <v>0</v>
      </c>
      <c r="P61">
        <v>0.1628</v>
      </c>
      <c r="Q61" s="1">
        <v>51557.49</v>
      </c>
      <c r="R61">
        <v>0.23080000000000001</v>
      </c>
      <c r="S61">
        <v>0.15379999999999999</v>
      </c>
      <c r="T61">
        <v>0.61539999999999995</v>
      </c>
      <c r="U61">
        <v>7.39</v>
      </c>
      <c r="V61" s="1">
        <v>72787.22</v>
      </c>
      <c r="W61">
        <v>94.24</v>
      </c>
      <c r="X61" s="1">
        <v>144922.37</v>
      </c>
      <c r="Y61">
        <v>0.88600000000000001</v>
      </c>
      <c r="Z61">
        <v>1.0699999999999999E-2</v>
      </c>
      <c r="AA61">
        <v>0.1033</v>
      </c>
      <c r="AB61">
        <v>0.114</v>
      </c>
      <c r="AC61">
        <v>144.91999999999999</v>
      </c>
      <c r="AD61" s="1">
        <v>3360.31</v>
      </c>
      <c r="AE61">
        <v>370.85</v>
      </c>
      <c r="AF61" s="1">
        <v>139238.85</v>
      </c>
      <c r="AG61">
        <v>233</v>
      </c>
      <c r="AH61" s="1">
        <v>28901</v>
      </c>
      <c r="AI61" s="1">
        <v>42329</v>
      </c>
      <c r="AJ61">
        <v>31.1</v>
      </c>
      <c r="AK61">
        <v>22.24</v>
      </c>
      <c r="AL61">
        <v>25.37</v>
      </c>
      <c r="AM61">
        <v>4.4000000000000004</v>
      </c>
      <c r="AN61">
        <v>0</v>
      </c>
      <c r="AO61">
        <v>1.4260999999999999</v>
      </c>
      <c r="AP61" s="1">
        <v>1370.42</v>
      </c>
      <c r="AQ61" s="1">
        <v>2743.89</v>
      </c>
      <c r="AR61" s="1">
        <v>7116.83</v>
      </c>
      <c r="AS61">
        <v>620.73</v>
      </c>
      <c r="AT61">
        <v>419.09</v>
      </c>
      <c r="AU61" s="1">
        <v>12270.95</v>
      </c>
      <c r="AV61" s="1">
        <v>9043.2199999999993</v>
      </c>
      <c r="AW61">
        <v>0.58660000000000001</v>
      </c>
      <c r="AX61" s="1">
        <v>3305.1</v>
      </c>
      <c r="AY61">
        <v>0.21440000000000001</v>
      </c>
      <c r="AZ61" s="1">
        <v>1905.15</v>
      </c>
      <c r="BA61">
        <v>0.1236</v>
      </c>
      <c r="BB61" s="1">
        <v>1163.31</v>
      </c>
      <c r="BC61">
        <v>7.5499999999999998E-2</v>
      </c>
      <c r="BD61" s="1">
        <v>15416.78</v>
      </c>
      <c r="BE61" s="1">
        <v>8460.08</v>
      </c>
      <c r="BF61">
        <v>3.9597000000000002</v>
      </c>
      <c r="BG61">
        <v>0.48170000000000002</v>
      </c>
      <c r="BH61">
        <v>0.2198</v>
      </c>
      <c r="BI61">
        <v>0.24390000000000001</v>
      </c>
      <c r="BJ61">
        <v>3.9600000000000003E-2</v>
      </c>
      <c r="BK61">
        <v>1.4999999999999999E-2</v>
      </c>
    </row>
    <row r="62" spans="1:63" x14ac:dyDescent="0.25">
      <c r="A62" t="s">
        <v>62</v>
      </c>
      <c r="B62">
        <v>50112</v>
      </c>
      <c r="C62">
        <v>54</v>
      </c>
      <c r="D62">
        <v>11.27</v>
      </c>
      <c r="E62">
        <v>608.47</v>
      </c>
      <c r="F62">
        <v>501.3</v>
      </c>
      <c r="G62">
        <v>0</v>
      </c>
      <c r="H62">
        <v>2E-3</v>
      </c>
      <c r="I62">
        <v>0</v>
      </c>
      <c r="J62">
        <v>0</v>
      </c>
      <c r="K62">
        <v>6.0000000000000001E-3</v>
      </c>
      <c r="L62">
        <v>0.97009999999999996</v>
      </c>
      <c r="M62">
        <v>2.1899999999999999E-2</v>
      </c>
      <c r="N62">
        <v>0.39839999999999998</v>
      </c>
      <c r="O62">
        <v>4.5900000000000003E-2</v>
      </c>
      <c r="P62">
        <v>0.1638</v>
      </c>
      <c r="Q62" s="1">
        <v>46484.9</v>
      </c>
      <c r="R62">
        <v>0.3115</v>
      </c>
      <c r="S62">
        <v>0.19670000000000001</v>
      </c>
      <c r="T62">
        <v>0.49180000000000001</v>
      </c>
      <c r="U62">
        <v>4.09</v>
      </c>
      <c r="V62" s="1">
        <v>76540.37</v>
      </c>
      <c r="W62">
        <v>138.91999999999999</v>
      </c>
      <c r="X62" s="1">
        <v>162223.48000000001</v>
      </c>
      <c r="Y62">
        <v>0.93789999999999996</v>
      </c>
      <c r="Z62">
        <v>2.1999999999999999E-2</v>
      </c>
      <c r="AA62">
        <v>4.02E-2</v>
      </c>
      <c r="AB62">
        <v>6.2100000000000002E-2</v>
      </c>
      <c r="AC62">
        <v>162.22</v>
      </c>
      <c r="AD62" s="1">
        <v>5014.22</v>
      </c>
      <c r="AE62">
        <v>701.91</v>
      </c>
      <c r="AF62" s="1">
        <v>156955.72</v>
      </c>
      <c r="AG62">
        <v>319</v>
      </c>
      <c r="AH62" s="1">
        <v>28800</v>
      </c>
      <c r="AI62" s="1">
        <v>50759</v>
      </c>
      <c r="AJ62">
        <v>48.2</v>
      </c>
      <c r="AK62">
        <v>30.09</v>
      </c>
      <c r="AL62">
        <v>34.119999999999997</v>
      </c>
      <c r="AM62">
        <v>5.2</v>
      </c>
      <c r="AN62">
        <v>0</v>
      </c>
      <c r="AO62">
        <v>1.2016</v>
      </c>
      <c r="AP62" s="1">
        <v>1829.51</v>
      </c>
      <c r="AQ62" s="1">
        <v>2430.34</v>
      </c>
      <c r="AR62" s="1">
        <v>7064.94</v>
      </c>
      <c r="AS62">
        <v>254.47</v>
      </c>
      <c r="AT62">
        <v>279.11</v>
      </c>
      <c r="AU62" s="1">
        <v>11858.38</v>
      </c>
      <c r="AV62" s="1">
        <v>8731.34</v>
      </c>
      <c r="AW62">
        <v>0.54049999999999998</v>
      </c>
      <c r="AX62" s="1">
        <v>4955.82</v>
      </c>
      <c r="AY62">
        <v>0.30680000000000002</v>
      </c>
      <c r="AZ62" s="1">
        <v>1412.12</v>
      </c>
      <c r="BA62">
        <v>8.7400000000000005E-2</v>
      </c>
      <c r="BB62" s="1">
        <v>1056.23</v>
      </c>
      <c r="BC62">
        <v>6.54E-2</v>
      </c>
      <c r="BD62" s="1">
        <v>16155.51</v>
      </c>
      <c r="BE62" s="1">
        <v>5262.56</v>
      </c>
      <c r="BF62">
        <v>1.3914</v>
      </c>
      <c r="BG62">
        <v>0.48909999999999998</v>
      </c>
      <c r="BH62">
        <v>0.21929999999999999</v>
      </c>
      <c r="BI62">
        <v>0.25900000000000001</v>
      </c>
      <c r="BJ62">
        <v>2.0299999999999999E-2</v>
      </c>
      <c r="BK62">
        <v>1.23E-2</v>
      </c>
    </row>
    <row r="63" spans="1:63" x14ac:dyDescent="0.25">
      <c r="A63" t="s">
        <v>63</v>
      </c>
      <c r="B63">
        <v>50120</v>
      </c>
      <c r="C63">
        <v>25</v>
      </c>
      <c r="D63">
        <v>40.58</v>
      </c>
      <c r="E63" s="1">
        <v>1014.6</v>
      </c>
      <c r="F63">
        <v>970.86</v>
      </c>
      <c r="G63">
        <v>1E-3</v>
      </c>
      <c r="H63">
        <v>0</v>
      </c>
      <c r="I63">
        <v>1.1299999999999999E-2</v>
      </c>
      <c r="J63">
        <v>0</v>
      </c>
      <c r="K63">
        <v>1.34E-2</v>
      </c>
      <c r="L63">
        <v>0.90100000000000002</v>
      </c>
      <c r="M63">
        <v>7.3200000000000001E-2</v>
      </c>
      <c r="N63">
        <v>0.55740000000000001</v>
      </c>
      <c r="O63">
        <v>0</v>
      </c>
      <c r="P63">
        <v>0.13489999999999999</v>
      </c>
      <c r="Q63" s="1">
        <v>51369.16</v>
      </c>
      <c r="R63">
        <v>0.2208</v>
      </c>
      <c r="S63">
        <v>0.25969999999999999</v>
      </c>
      <c r="T63">
        <v>0.51949999999999996</v>
      </c>
      <c r="U63">
        <v>10.7</v>
      </c>
      <c r="V63" s="1">
        <v>63748.639999999999</v>
      </c>
      <c r="W63">
        <v>93.08</v>
      </c>
      <c r="X63" s="1">
        <v>130279.89</v>
      </c>
      <c r="Y63">
        <v>0.7429</v>
      </c>
      <c r="Z63">
        <v>0.13950000000000001</v>
      </c>
      <c r="AA63">
        <v>0.1177</v>
      </c>
      <c r="AB63">
        <v>0.2571</v>
      </c>
      <c r="AC63">
        <v>130.28</v>
      </c>
      <c r="AD63" s="1">
        <v>4175.1000000000004</v>
      </c>
      <c r="AE63">
        <v>599.84</v>
      </c>
      <c r="AF63" s="1">
        <v>122479.47</v>
      </c>
      <c r="AG63">
        <v>154</v>
      </c>
      <c r="AH63" s="1">
        <v>30149</v>
      </c>
      <c r="AI63" s="1">
        <v>47544</v>
      </c>
      <c r="AJ63">
        <v>51.35</v>
      </c>
      <c r="AK63">
        <v>28.72</v>
      </c>
      <c r="AL63">
        <v>33.47</v>
      </c>
      <c r="AM63">
        <v>6</v>
      </c>
      <c r="AN63">
        <v>0</v>
      </c>
      <c r="AO63">
        <v>0.73209999999999997</v>
      </c>
      <c r="AP63" s="1">
        <v>1596.93</v>
      </c>
      <c r="AQ63" s="1">
        <v>2015.19</v>
      </c>
      <c r="AR63" s="1">
        <v>5500.12</v>
      </c>
      <c r="AS63">
        <v>539.58000000000004</v>
      </c>
      <c r="AT63">
        <v>307.42</v>
      </c>
      <c r="AU63" s="1">
        <v>9959.24</v>
      </c>
      <c r="AV63" s="1">
        <v>6786.58</v>
      </c>
      <c r="AW63">
        <v>0.55110000000000003</v>
      </c>
      <c r="AX63" s="1">
        <v>3664.71</v>
      </c>
      <c r="AY63">
        <v>0.29759999999999998</v>
      </c>
      <c r="AZ63">
        <v>881.49</v>
      </c>
      <c r="BA63">
        <v>7.1599999999999997E-2</v>
      </c>
      <c r="BB63">
        <v>981.99</v>
      </c>
      <c r="BC63">
        <v>7.9699999999999993E-2</v>
      </c>
      <c r="BD63" s="1">
        <v>12314.77</v>
      </c>
      <c r="BE63" s="1">
        <v>5156.05</v>
      </c>
      <c r="BF63">
        <v>1.4649000000000001</v>
      </c>
      <c r="BG63">
        <v>0.51729999999999998</v>
      </c>
      <c r="BH63">
        <v>0.20430000000000001</v>
      </c>
      <c r="BI63">
        <v>0.23219999999999999</v>
      </c>
      <c r="BJ63">
        <v>3.4799999999999998E-2</v>
      </c>
      <c r="BK63">
        <v>1.14E-2</v>
      </c>
    </row>
    <row r="64" spans="1:63" x14ac:dyDescent="0.25">
      <c r="A64" t="s">
        <v>64</v>
      </c>
      <c r="B64">
        <v>43653</v>
      </c>
      <c r="C64">
        <v>4</v>
      </c>
      <c r="D64">
        <v>315.75</v>
      </c>
      <c r="E64" s="1">
        <v>1262.99</v>
      </c>
      <c r="F64" s="1">
        <v>1172.25</v>
      </c>
      <c r="G64">
        <v>5.3800000000000001E-2</v>
      </c>
      <c r="H64">
        <v>0</v>
      </c>
      <c r="I64">
        <v>8.2799999999999999E-2</v>
      </c>
      <c r="J64">
        <v>0</v>
      </c>
      <c r="K64">
        <v>0.2321</v>
      </c>
      <c r="L64">
        <v>0.55630000000000002</v>
      </c>
      <c r="M64">
        <v>7.51E-2</v>
      </c>
      <c r="N64">
        <v>0.53039999999999998</v>
      </c>
      <c r="O64">
        <v>8.2500000000000004E-2</v>
      </c>
      <c r="P64">
        <v>0.17749999999999999</v>
      </c>
      <c r="Q64" s="1">
        <v>67953.72</v>
      </c>
      <c r="R64">
        <v>0.1333</v>
      </c>
      <c r="S64">
        <v>0.24440000000000001</v>
      </c>
      <c r="T64">
        <v>0.62219999999999998</v>
      </c>
      <c r="U64">
        <v>7.75</v>
      </c>
      <c r="V64" s="1">
        <v>83381.03</v>
      </c>
      <c r="W64">
        <v>155.69999999999999</v>
      </c>
      <c r="X64" s="1">
        <v>264046.78999999998</v>
      </c>
      <c r="Y64">
        <v>0.40710000000000002</v>
      </c>
      <c r="Z64">
        <v>0.46870000000000001</v>
      </c>
      <c r="AA64">
        <v>0.1242</v>
      </c>
      <c r="AB64">
        <v>0.59289999999999998</v>
      </c>
      <c r="AC64">
        <v>264.05</v>
      </c>
      <c r="AD64" s="1">
        <v>13835.71</v>
      </c>
      <c r="AE64">
        <v>944.38</v>
      </c>
      <c r="AF64" s="1">
        <v>243903.17</v>
      </c>
      <c r="AG64">
        <v>540</v>
      </c>
      <c r="AH64" s="1">
        <v>32105</v>
      </c>
      <c r="AI64" s="1">
        <v>45796</v>
      </c>
      <c r="AJ64">
        <v>61.7</v>
      </c>
      <c r="AK64">
        <v>51.15</v>
      </c>
      <c r="AL64">
        <v>51.02</v>
      </c>
      <c r="AM64">
        <v>4.5999999999999996</v>
      </c>
      <c r="AN64">
        <v>0</v>
      </c>
      <c r="AO64">
        <v>1.0767</v>
      </c>
      <c r="AP64" s="1">
        <v>2269.13</v>
      </c>
      <c r="AQ64" s="1">
        <v>1727.62</v>
      </c>
      <c r="AR64" s="1">
        <v>8321.2099999999991</v>
      </c>
      <c r="AS64" s="1">
        <v>1144.1199999999999</v>
      </c>
      <c r="AT64">
        <v>177.59</v>
      </c>
      <c r="AU64" s="1">
        <v>13639.67</v>
      </c>
      <c r="AV64" s="1">
        <v>2453.54</v>
      </c>
      <c r="AW64">
        <v>0.15240000000000001</v>
      </c>
      <c r="AX64" s="1">
        <v>12221.18</v>
      </c>
      <c r="AY64">
        <v>0.75929999999999997</v>
      </c>
      <c r="AZ64">
        <v>371.71</v>
      </c>
      <c r="BA64">
        <v>2.3099999999999999E-2</v>
      </c>
      <c r="BB64" s="1">
        <v>1049.0999999999999</v>
      </c>
      <c r="BC64">
        <v>6.5199999999999994E-2</v>
      </c>
      <c r="BD64" s="1">
        <v>16095.51</v>
      </c>
      <c r="BE64">
        <v>599.71</v>
      </c>
      <c r="BF64">
        <v>0.13600000000000001</v>
      </c>
      <c r="BG64">
        <v>0.53710000000000002</v>
      </c>
      <c r="BH64">
        <v>0.1893</v>
      </c>
      <c r="BI64">
        <v>0.2427</v>
      </c>
      <c r="BJ64">
        <v>1.4200000000000001E-2</v>
      </c>
      <c r="BK64">
        <v>1.67E-2</v>
      </c>
    </row>
    <row r="65" spans="1:63" x14ac:dyDescent="0.25">
      <c r="A65" t="s">
        <v>65</v>
      </c>
      <c r="B65">
        <v>48678</v>
      </c>
      <c r="C65">
        <v>37</v>
      </c>
      <c r="D65">
        <v>42.23</v>
      </c>
      <c r="E65" s="1">
        <v>1562.53</v>
      </c>
      <c r="F65" s="1">
        <v>1448.1</v>
      </c>
      <c r="G65">
        <v>1.38E-2</v>
      </c>
      <c r="H65">
        <v>0</v>
      </c>
      <c r="I65">
        <v>3.5000000000000001E-3</v>
      </c>
      <c r="J65">
        <v>0</v>
      </c>
      <c r="K65">
        <v>1.24E-2</v>
      </c>
      <c r="L65">
        <v>0.94479999999999997</v>
      </c>
      <c r="M65">
        <v>2.5600000000000001E-2</v>
      </c>
      <c r="N65">
        <v>0.22889999999999999</v>
      </c>
      <c r="O65">
        <v>1.4E-3</v>
      </c>
      <c r="P65">
        <v>0.10639999999999999</v>
      </c>
      <c r="Q65" s="1">
        <v>61456.85</v>
      </c>
      <c r="R65">
        <v>0.22220000000000001</v>
      </c>
      <c r="S65">
        <v>0.21210000000000001</v>
      </c>
      <c r="T65">
        <v>0.56569999999999998</v>
      </c>
      <c r="U65">
        <v>8</v>
      </c>
      <c r="V65" s="1">
        <v>91804.75</v>
      </c>
      <c r="W65">
        <v>184.74</v>
      </c>
      <c r="X65" s="1">
        <v>132465.21</v>
      </c>
      <c r="Y65">
        <v>0.81269999999999998</v>
      </c>
      <c r="Z65">
        <v>0.15479999999999999</v>
      </c>
      <c r="AA65">
        <v>3.2500000000000001E-2</v>
      </c>
      <c r="AB65">
        <v>0.18729999999999999</v>
      </c>
      <c r="AC65">
        <v>132.47</v>
      </c>
      <c r="AD65" s="1">
        <v>4915.21</v>
      </c>
      <c r="AE65">
        <v>597.66</v>
      </c>
      <c r="AF65" s="1">
        <v>134242.32</v>
      </c>
      <c r="AG65">
        <v>209</v>
      </c>
      <c r="AH65" s="1">
        <v>37151</v>
      </c>
      <c r="AI65" s="1">
        <v>46620</v>
      </c>
      <c r="AJ65">
        <v>68</v>
      </c>
      <c r="AK65">
        <v>35.229999999999997</v>
      </c>
      <c r="AL65">
        <v>40.47</v>
      </c>
      <c r="AM65">
        <v>6.7</v>
      </c>
      <c r="AN65">
        <v>0</v>
      </c>
      <c r="AO65">
        <v>1.2169000000000001</v>
      </c>
      <c r="AP65" s="1">
        <v>1267.6300000000001</v>
      </c>
      <c r="AQ65" s="1">
        <v>1788.33</v>
      </c>
      <c r="AR65" s="1">
        <v>5713.21</v>
      </c>
      <c r="AS65">
        <v>937.76</v>
      </c>
      <c r="AT65">
        <v>506.18</v>
      </c>
      <c r="AU65" s="1">
        <v>10213.11</v>
      </c>
      <c r="AV65" s="1">
        <v>5004.6400000000003</v>
      </c>
      <c r="AW65">
        <v>0.45800000000000002</v>
      </c>
      <c r="AX65" s="1">
        <v>4551.96</v>
      </c>
      <c r="AY65">
        <v>0.41660000000000003</v>
      </c>
      <c r="AZ65">
        <v>899.29</v>
      </c>
      <c r="BA65">
        <v>8.2299999999999998E-2</v>
      </c>
      <c r="BB65">
        <v>470.34</v>
      </c>
      <c r="BC65">
        <v>4.2999999999999997E-2</v>
      </c>
      <c r="BD65" s="1">
        <v>10926.24</v>
      </c>
      <c r="BE65" s="1">
        <v>3798.91</v>
      </c>
      <c r="BF65">
        <v>1.0366</v>
      </c>
      <c r="BG65">
        <v>0.61619999999999997</v>
      </c>
      <c r="BH65">
        <v>0.22090000000000001</v>
      </c>
      <c r="BI65">
        <v>9.7100000000000006E-2</v>
      </c>
      <c r="BJ65">
        <v>2.6700000000000002E-2</v>
      </c>
      <c r="BK65">
        <v>3.9100000000000003E-2</v>
      </c>
    </row>
    <row r="66" spans="1:63" x14ac:dyDescent="0.25">
      <c r="A66" t="s">
        <v>66</v>
      </c>
      <c r="B66">
        <v>46177</v>
      </c>
      <c r="C66">
        <v>33</v>
      </c>
      <c r="D66">
        <v>21.7</v>
      </c>
      <c r="E66">
        <v>716.22</v>
      </c>
      <c r="F66">
        <v>599.66</v>
      </c>
      <c r="G66">
        <v>1.6999999999999999E-3</v>
      </c>
      <c r="H66">
        <v>0</v>
      </c>
      <c r="I66">
        <v>1.17E-2</v>
      </c>
      <c r="J66">
        <v>1.6999999999999999E-3</v>
      </c>
      <c r="K66">
        <v>1.67E-2</v>
      </c>
      <c r="L66">
        <v>0.91500000000000004</v>
      </c>
      <c r="M66">
        <v>5.33E-2</v>
      </c>
      <c r="N66">
        <v>0.54610000000000003</v>
      </c>
      <c r="O66">
        <v>0</v>
      </c>
      <c r="P66">
        <v>0.15659999999999999</v>
      </c>
      <c r="Q66" s="1">
        <v>43557</v>
      </c>
      <c r="R66">
        <v>0.34549999999999997</v>
      </c>
      <c r="S66">
        <v>0.29089999999999999</v>
      </c>
      <c r="T66">
        <v>0.36359999999999998</v>
      </c>
      <c r="U66">
        <v>7.5</v>
      </c>
      <c r="V66" s="1">
        <v>56549.47</v>
      </c>
      <c r="W66">
        <v>89.54</v>
      </c>
      <c r="X66" s="1">
        <v>222740.55</v>
      </c>
      <c r="Y66">
        <v>0.83389999999999997</v>
      </c>
      <c r="Z66">
        <v>6.5000000000000002E-2</v>
      </c>
      <c r="AA66">
        <v>0.1011</v>
      </c>
      <c r="AB66">
        <v>0.1661</v>
      </c>
      <c r="AC66">
        <v>222.74</v>
      </c>
      <c r="AD66" s="1">
        <v>7452.92</v>
      </c>
      <c r="AE66">
        <v>918.58</v>
      </c>
      <c r="AF66" s="1">
        <v>188696.45</v>
      </c>
      <c r="AG66">
        <v>441</v>
      </c>
      <c r="AH66" s="1">
        <v>34027</v>
      </c>
      <c r="AI66" s="1">
        <v>60203</v>
      </c>
      <c r="AJ66">
        <v>44.6</v>
      </c>
      <c r="AK66">
        <v>32.1</v>
      </c>
      <c r="AL66">
        <v>33.57</v>
      </c>
      <c r="AM66">
        <v>3.8</v>
      </c>
      <c r="AN66">
        <v>0</v>
      </c>
      <c r="AO66">
        <v>1.2363</v>
      </c>
      <c r="AP66" s="1">
        <v>1867.49</v>
      </c>
      <c r="AQ66" s="1">
        <v>2412.21</v>
      </c>
      <c r="AR66" s="1">
        <v>6496.72</v>
      </c>
      <c r="AS66">
        <v>667.91</v>
      </c>
      <c r="AT66">
        <v>810.99</v>
      </c>
      <c r="AU66" s="1">
        <v>12255.32</v>
      </c>
      <c r="AV66" s="1">
        <v>6420.15</v>
      </c>
      <c r="AW66">
        <v>0.4032</v>
      </c>
      <c r="AX66" s="1">
        <v>6987.15</v>
      </c>
      <c r="AY66">
        <v>0.43880000000000002</v>
      </c>
      <c r="AZ66" s="1">
        <v>1448.31</v>
      </c>
      <c r="BA66">
        <v>9.0999999999999998E-2</v>
      </c>
      <c r="BB66" s="1">
        <v>1068.2</v>
      </c>
      <c r="BC66">
        <v>6.7100000000000007E-2</v>
      </c>
      <c r="BD66" s="1">
        <v>15923.8</v>
      </c>
      <c r="BE66" s="1">
        <v>3959.76</v>
      </c>
      <c r="BF66">
        <v>0.88460000000000005</v>
      </c>
      <c r="BG66">
        <v>0.438</v>
      </c>
      <c r="BH66">
        <v>0.21240000000000001</v>
      </c>
      <c r="BI66">
        <v>0.28139999999999998</v>
      </c>
      <c r="BJ66">
        <v>3.5700000000000003E-2</v>
      </c>
      <c r="BK66">
        <v>3.2500000000000001E-2</v>
      </c>
    </row>
    <row r="67" spans="1:63" x14ac:dyDescent="0.25">
      <c r="A67" t="s">
        <v>67</v>
      </c>
      <c r="B67">
        <v>43661</v>
      </c>
      <c r="C67">
        <v>26</v>
      </c>
      <c r="D67">
        <v>270.91000000000003</v>
      </c>
      <c r="E67" s="1">
        <v>7043.53</v>
      </c>
      <c r="F67" s="1">
        <v>6681.54</v>
      </c>
      <c r="G67">
        <v>1.3599999999999999E-2</v>
      </c>
      <c r="H67">
        <v>0</v>
      </c>
      <c r="I67">
        <v>1.3299999999999999E-2</v>
      </c>
      <c r="J67">
        <v>8.9999999999999998E-4</v>
      </c>
      <c r="K67">
        <v>4.0899999999999999E-2</v>
      </c>
      <c r="L67">
        <v>0.89700000000000002</v>
      </c>
      <c r="M67">
        <v>3.4299999999999997E-2</v>
      </c>
      <c r="N67">
        <v>0.20100000000000001</v>
      </c>
      <c r="O67">
        <v>9.2999999999999992E-3</v>
      </c>
      <c r="P67">
        <v>0.1183</v>
      </c>
      <c r="Q67" s="1">
        <v>68643.05</v>
      </c>
      <c r="R67">
        <v>0.1462</v>
      </c>
      <c r="S67">
        <v>0.19739999999999999</v>
      </c>
      <c r="T67">
        <v>0.65639999999999998</v>
      </c>
      <c r="U67">
        <v>46</v>
      </c>
      <c r="V67" s="1">
        <v>97400.11</v>
      </c>
      <c r="W67">
        <v>146.53</v>
      </c>
      <c r="X67" s="1">
        <v>183281.36</v>
      </c>
      <c r="Y67">
        <v>0.82130000000000003</v>
      </c>
      <c r="Z67">
        <v>0.1605</v>
      </c>
      <c r="AA67">
        <v>1.8200000000000001E-2</v>
      </c>
      <c r="AB67">
        <v>0.1787</v>
      </c>
      <c r="AC67">
        <v>183.28</v>
      </c>
      <c r="AD67" s="1">
        <v>6444.26</v>
      </c>
      <c r="AE67">
        <v>777.88</v>
      </c>
      <c r="AF67" s="1">
        <v>163890.76999999999</v>
      </c>
      <c r="AG67">
        <v>360</v>
      </c>
      <c r="AH67" s="1">
        <v>41690</v>
      </c>
      <c r="AI67" s="1">
        <v>63538</v>
      </c>
      <c r="AJ67">
        <v>65.319999999999993</v>
      </c>
      <c r="AK67">
        <v>34.6</v>
      </c>
      <c r="AL67">
        <v>34.61</v>
      </c>
      <c r="AM67">
        <v>3.65</v>
      </c>
      <c r="AN67">
        <v>0</v>
      </c>
      <c r="AO67">
        <v>0.875</v>
      </c>
      <c r="AP67" s="1">
        <v>1305.9100000000001</v>
      </c>
      <c r="AQ67" s="1">
        <v>2094.7800000000002</v>
      </c>
      <c r="AR67" s="1">
        <v>6429.49</v>
      </c>
      <c r="AS67" s="1">
        <v>1329.92</v>
      </c>
      <c r="AT67">
        <v>395.28</v>
      </c>
      <c r="AU67" s="1">
        <v>11555.38</v>
      </c>
      <c r="AV67" s="1">
        <v>4859.3999999999996</v>
      </c>
      <c r="AW67">
        <v>0.4264</v>
      </c>
      <c r="AX67" s="1">
        <v>5511.58</v>
      </c>
      <c r="AY67">
        <v>0.48359999999999997</v>
      </c>
      <c r="AZ67">
        <v>536.25</v>
      </c>
      <c r="BA67">
        <v>4.7100000000000003E-2</v>
      </c>
      <c r="BB67">
        <v>488.92</v>
      </c>
      <c r="BC67">
        <v>4.2900000000000001E-2</v>
      </c>
      <c r="BD67" s="1">
        <v>11396.15</v>
      </c>
      <c r="BE67" s="1">
        <v>3744.9</v>
      </c>
      <c r="BF67">
        <v>0.71609999999999996</v>
      </c>
      <c r="BG67">
        <v>0.59809999999999997</v>
      </c>
      <c r="BH67">
        <v>0.26960000000000001</v>
      </c>
      <c r="BI67">
        <v>9.4600000000000004E-2</v>
      </c>
      <c r="BJ67">
        <v>2.5499999999999998E-2</v>
      </c>
      <c r="BK67">
        <v>1.21E-2</v>
      </c>
    </row>
    <row r="68" spans="1:63" x14ac:dyDescent="0.25">
      <c r="A68" t="s">
        <v>68</v>
      </c>
      <c r="B68">
        <v>43679</v>
      </c>
      <c r="C68">
        <v>59</v>
      </c>
      <c r="D68">
        <v>33.799999999999997</v>
      </c>
      <c r="E68" s="1">
        <v>1994.21</v>
      </c>
      <c r="F68" s="1">
        <v>1947.34</v>
      </c>
      <c r="G68">
        <v>1.2800000000000001E-2</v>
      </c>
      <c r="H68">
        <v>5.0000000000000001E-4</v>
      </c>
      <c r="I68">
        <v>4.1000000000000003E-3</v>
      </c>
      <c r="J68">
        <v>1E-3</v>
      </c>
      <c r="K68">
        <v>7.5999999999999998E-2</v>
      </c>
      <c r="L68">
        <v>0.87580000000000002</v>
      </c>
      <c r="M68">
        <v>2.98E-2</v>
      </c>
      <c r="N68">
        <v>0.38619999999999999</v>
      </c>
      <c r="O68">
        <v>5.0000000000000001E-3</v>
      </c>
      <c r="P68">
        <v>0.17449999999999999</v>
      </c>
      <c r="Q68" s="1">
        <v>61080.97</v>
      </c>
      <c r="R68">
        <v>0.1429</v>
      </c>
      <c r="S68">
        <v>0.16669999999999999</v>
      </c>
      <c r="T68">
        <v>0.6905</v>
      </c>
      <c r="U68">
        <v>16</v>
      </c>
      <c r="V68" s="1">
        <v>79117.69</v>
      </c>
      <c r="W68">
        <v>119.17</v>
      </c>
      <c r="X68" s="1">
        <v>139006.29</v>
      </c>
      <c r="Y68">
        <v>0.7429</v>
      </c>
      <c r="Z68">
        <v>0.2351</v>
      </c>
      <c r="AA68">
        <v>2.1999999999999999E-2</v>
      </c>
      <c r="AB68">
        <v>0.2571</v>
      </c>
      <c r="AC68">
        <v>139.01</v>
      </c>
      <c r="AD68" s="1">
        <v>4396.34</v>
      </c>
      <c r="AE68">
        <v>543.02</v>
      </c>
      <c r="AF68" s="1">
        <v>137114.32999999999</v>
      </c>
      <c r="AG68">
        <v>223</v>
      </c>
      <c r="AH68" s="1">
        <v>32545</v>
      </c>
      <c r="AI68" s="1">
        <v>53873</v>
      </c>
      <c r="AJ68">
        <v>53.5</v>
      </c>
      <c r="AK68">
        <v>29.64</v>
      </c>
      <c r="AL68">
        <v>35.840000000000003</v>
      </c>
      <c r="AM68">
        <v>0</v>
      </c>
      <c r="AN68" s="1">
        <v>1679.56</v>
      </c>
      <c r="AO68">
        <v>1.3765000000000001</v>
      </c>
      <c r="AP68" s="1">
        <v>1565.91</v>
      </c>
      <c r="AQ68" s="1">
        <v>1685.16</v>
      </c>
      <c r="AR68" s="1">
        <v>7664.15</v>
      </c>
      <c r="AS68">
        <v>767.19</v>
      </c>
      <c r="AT68">
        <v>331.81</v>
      </c>
      <c r="AU68" s="1">
        <v>12014.22</v>
      </c>
      <c r="AV68" s="1">
        <v>4864.47</v>
      </c>
      <c r="AW68">
        <v>0.40160000000000001</v>
      </c>
      <c r="AX68" s="1">
        <v>5330.95</v>
      </c>
      <c r="AY68">
        <v>0.44009999999999999</v>
      </c>
      <c r="AZ68" s="1">
        <v>1142.9000000000001</v>
      </c>
      <c r="BA68">
        <v>9.4399999999999998E-2</v>
      </c>
      <c r="BB68">
        <v>774.65</v>
      </c>
      <c r="BC68">
        <v>6.4000000000000001E-2</v>
      </c>
      <c r="BD68" s="1">
        <v>12112.97</v>
      </c>
      <c r="BE68" s="1">
        <v>3769.79</v>
      </c>
      <c r="BF68">
        <v>0.96050000000000002</v>
      </c>
      <c r="BG68">
        <v>0.5877</v>
      </c>
      <c r="BH68">
        <v>0.24529999999999999</v>
      </c>
      <c r="BI68">
        <v>0.13650000000000001</v>
      </c>
      <c r="BJ68">
        <v>1.95E-2</v>
      </c>
      <c r="BK68">
        <v>1.09E-2</v>
      </c>
    </row>
    <row r="69" spans="1:63" x14ac:dyDescent="0.25">
      <c r="A69" t="s">
        <v>69</v>
      </c>
      <c r="B69">
        <v>46508</v>
      </c>
      <c r="C69">
        <v>133</v>
      </c>
      <c r="D69">
        <v>5.76</v>
      </c>
      <c r="E69">
        <v>766.3</v>
      </c>
      <c r="F69">
        <v>585.45000000000005</v>
      </c>
      <c r="G69">
        <v>1.6999999999999999E-3</v>
      </c>
      <c r="H69">
        <v>1.6999999999999999E-3</v>
      </c>
      <c r="I69">
        <v>1.6999999999999999E-3</v>
      </c>
      <c r="J69">
        <v>0</v>
      </c>
      <c r="K69">
        <v>3.2500000000000001E-2</v>
      </c>
      <c r="L69">
        <v>0.93159999999999998</v>
      </c>
      <c r="M69">
        <v>3.0800000000000001E-2</v>
      </c>
      <c r="N69">
        <v>0.39419999999999999</v>
      </c>
      <c r="O69">
        <v>0</v>
      </c>
      <c r="P69">
        <v>0.1734</v>
      </c>
      <c r="Q69" s="1">
        <v>59630.87</v>
      </c>
      <c r="R69">
        <v>0.13789999999999999</v>
      </c>
      <c r="S69">
        <v>0.1207</v>
      </c>
      <c r="T69">
        <v>0.74139999999999995</v>
      </c>
      <c r="U69">
        <v>9.4</v>
      </c>
      <c r="V69" s="1">
        <v>79290.320000000007</v>
      </c>
      <c r="W69">
        <v>77.650000000000006</v>
      </c>
      <c r="X69" s="1">
        <v>551161.44999999995</v>
      </c>
      <c r="Y69">
        <v>0.2616</v>
      </c>
      <c r="Z69">
        <v>1.7100000000000001E-2</v>
      </c>
      <c r="AA69">
        <v>0.72140000000000004</v>
      </c>
      <c r="AB69">
        <v>0.73839999999999995</v>
      </c>
      <c r="AC69">
        <v>551.16</v>
      </c>
      <c r="AD69" s="1">
        <v>23166.87</v>
      </c>
      <c r="AE69">
        <v>486.53</v>
      </c>
      <c r="AF69" s="1">
        <v>180768.12</v>
      </c>
      <c r="AG69">
        <v>413</v>
      </c>
      <c r="AH69" s="1">
        <v>33207</v>
      </c>
      <c r="AI69" s="1">
        <v>51889</v>
      </c>
      <c r="AJ69">
        <v>48.7</v>
      </c>
      <c r="AK69">
        <v>24.66</v>
      </c>
      <c r="AL69">
        <v>26.46</v>
      </c>
      <c r="AM69">
        <v>4.2</v>
      </c>
      <c r="AN69" s="1">
        <v>2381.9</v>
      </c>
      <c r="AO69">
        <v>1.8535999999999999</v>
      </c>
      <c r="AP69" s="1">
        <v>3272.07</v>
      </c>
      <c r="AQ69" s="1">
        <v>2747.18</v>
      </c>
      <c r="AR69" s="1">
        <v>9894.0300000000007</v>
      </c>
      <c r="AS69">
        <v>641.79999999999995</v>
      </c>
      <c r="AT69">
        <v>226.63</v>
      </c>
      <c r="AU69" s="1">
        <v>16781.71</v>
      </c>
      <c r="AV69" s="1">
        <v>9124.58</v>
      </c>
      <c r="AW69">
        <v>0.29370000000000002</v>
      </c>
      <c r="AX69" s="1">
        <v>19180.169999999998</v>
      </c>
      <c r="AY69">
        <v>0.61750000000000005</v>
      </c>
      <c r="AZ69" s="1">
        <v>1710.97</v>
      </c>
      <c r="BA69">
        <v>5.5100000000000003E-2</v>
      </c>
      <c r="BB69" s="1">
        <v>1047.1199999999999</v>
      </c>
      <c r="BC69">
        <v>3.3700000000000001E-2</v>
      </c>
      <c r="BD69" s="1">
        <v>31062.84</v>
      </c>
      <c r="BE69" s="1">
        <v>5151.96</v>
      </c>
      <c r="BF69">
        <v>1.5791999999999999</v>
      </c>
      <c r="BG69">
        <v>0.47360000000000002</v>
      </c>
      <c r="BH69">
        <v>0.22670000000000001</v>
      </c>
      <c r="BI69">
        <v>0.23250000000000001</v>
      </c>
      <c r="BJ69">
        <v>3.8600000000000002E-2</v>
      </c>
      <c r="BK69">
        <v>2.86E-2</v>
      </c>
    </row>
    <row r="70" spans="1:63" x14ac:dyDescent="0.25">
      <c r="A70" t="s">
        <v>70</v>
      </c>
      <c r="B70">
        <v>45856</v>
      </c>
      <c r="C70">
        <v>70</v>
      </c>
      <c r="D70">
        <v>22.57</v>
      </c>
      <c r="E70" s="1">
        <v>1580.06</v>
      </c>
      <c r="F70" s="1">
        <v>1717.59</v>
      </c>
      <c r="G70">
        <v>4.1000000000000003E-3</v>
      </c>
      <c r="H70">
        <v>1.1999999999999999E-3</v>
      </c>
      <c r="I70">
        <v>1.34E-2</v>
      </c>
      <c r="J70">
        <v>0</v>
      </c>
      <c r="K70">
        <v>7.8600000000000003E-2</v>
      </c>
      <c r="L70">
        <v>0.83819999999999995</v>
      </c>
      <c r="M70">
        <v>6.4600000000000005E-2</v>
      </c>
      <c r="N70">
        <v>0.4965</v>
      </c>
      <c r="O70">
        <v>7.4999999999999997E-3</v>
      </c>
      <c r="P70">
        <v>0.15770000000000001</v>
      </c>
      <c r="Q70" s="1">
        <v>60178.21</v>
      </c>
      <c r="R70">
        <v>0.12</v>
      </c>
      <c r="S70">
        <v>0.13</v>
      </c>
      <c r="T70">
        <v>0.75</v>
      </c>
      <c r="U70">
        <v>10</v>
      </c>
      <c r="V70" s="1">
        <v>81303.199999999997</v>
      </c>
      <c r="W70">
        <v>152.61000000000001</v>
      </c>
      <c r="X70" s="1">
        <v>158410.71</v>
      </c>
      <c r="Y70">
        <v>0.67079999999999995</v>
      </c>
      <c r="Z70">
        <v>0.19980000000000001</v>
      </c>
      <c r="AA70">
        <v>0.12939999999999999</v>
      </c>
      <c r="AB70">
        <v>0.32919999999999999</v>
      </c>
      <c r="AC70">
        <v>158.41</v>
      </c>
      <c r="AD70" s="1">
        <v>4790.07</v>
      </c>
      <c r="AE70">
        <v>424.73</v>
      </c>
      <c r="AF70" s="1">
        <v>129675.75</v>
      </c>
      <c r="AG70">
        <v>185</v>
      </c>
      <c r="AH70" s="1">
        <v>32239</v>
      </c>
      <c r="AI70" s="1">
        <v>49904</v>
      </c>
      <c r="AJ70">
        <v>47.22</v>
      </c>
      <c r="AK70">
        <v>24.27</v>
      </c>
      <c r="AL70">
        <v>39.28</v>
      </c>
      <c r="AM70">
        <v>4.3</v>
      </c>
      <c r="AN70">
        <v>0</v>
      </c>
      <c r="AO70">
        <v>0.7591</v>
      </c>
      <c r="AP70" s="1">
        <v>1257.42</v>
      </c>
      <c r="AQ70" s="1">
        <v>1946.34</v>
      </c>
      <c r="AR70" s="1">
        <v>5866.64</v>
      </c>
      <c r="AS70">
        <v>770.56</v>
      </c>
      <c r="AT70">
        <v>217.33</v>
      </c>
      <c r="AU70" s="1">
        <v>10058.299999999999</v>
      </c>
      <c r="AV70" s="1">
        <v>5564.68</v>
      </c>
      <c r="AW70">
        <v>0.47110000000000002</v>
      </c>
      <c r="AX70" s="1">
        <v>3736.38</v>
      </c>
      <c r="AY70">
        <v>0.31640000000000001</v>
      </c>
      <c r="AZ70" s="1">
        <v>1836.83</v>
      </c>
      <c r="BA70">
        <v>0.1555</v>
      </c>
      <c r="BB70">
        <v>673.01</v>
      </c>
      <c r="BC70">
        <v>5.7000000000000002E-2</v>
      </c>
      <c r="BD70" s="1">
        <v>11810.9</v>
      </c>
      <c r="BE70" s="1">
        <v>5095.9799999999996</v>
      </c>
      <c r="BF70">
        <v>1.5266</v>
      </c>
      <c r="BG70">
        <v>0.56179999999999997</v>
      </c>
      <c r="BH70">
        <v>0.22159999999999999</v>
      </c>
      <c r="BI70">
        <v>0.17399999999999999</v>
      </c>
      <c r="BJ70">
        <v>2.87E-2</v>
      </c>
      <c r="BK70">
        <v>1.3899999999999999E-2</v>
      </c>
    </row>
    <row r="71" spans="1:63" x14ac:dyDescent="0.25">
      <c r="A71" t="s">
        <v>71</v>
      </c>
      <c r="B71">
        <v>47787</v>
      </c>
      <c r="C71">
        <v>128</v>
      </c>
      <c r="D71">
        <v>14.09</v>
      </c>
      <c r="E71" s="1">
        <v>1803.98</v>
      </c>
      <c r="F71" s="1">
        <v>1542.01</v>
      </c>
      <c r="G71">
        <v>1.9E-3</v>
      </c>
      <c r="H71">
        <v>1.9E-3</v>
      </c>
      <c r="I71">
        <v>1.04E-2</v>
      </c>
      <c r="J71">
        <v>5.9999999999999995E-4</v>
      </c>
      <c r="K71">
        <v>5.7999999999999996E-3</v>
      </c>
      <c r="L71">
        <v>0.9546</v>
      </c>
      <c r="M71">
        <v>2.46E-2</v>
      </c>
      <c r="N71">
        <v>0.56379999999999997</v>
      </c>
      <c r="O71">
        <v>0</v>
      </c>
      <c r="P71">
        <v>0.19239999999999999</v>
      </c>
      <c r="Q71" s="1">
        <v>42804.68</v>
      </c>
      <c r="R71">
        <v>0.1678</v>
      </c>
      <c r="S71">
        <v>0.24479999999999999</v>
      </c>
      <c r="T71">
        <v>0.58740000000000003</v>
      </c>
      <c r="U71">
        <v>14.33</v>
      </c>
      <c r="V71" s="1">
        <v>68601.66</v>
      </c>
      <c r="W71">
        <v>121.31</v>
      </c>
      <c r="X71" s="1">
        <v>278276.34000000003</v>
      </c>
      <c r="Y71">
        <v>0.33910000000000001</v>
      </c>
      <c r="Z71">
        <v>0.26900000000000002</v>
      </c>
      <c r="AA71">
        <v>0.39190000000000003</v>
      </c>
      <c r="AB71">
        <v>0.66090000000000004</v>
      </c>
      <c r="AC71">
        <v>278.27999999999997</v>
      </c>
      <c r="AD71" s="1">
        <v>7115.26</v>
      </c>
      <c r="AE71">
        <v>336.61</v>
      </c>
      <c r="AF71" s="1">
        <v>218431.6</v>
      </c>
      <c r="AG71">
        <v>509</v>
      </c>
      <c r="AH71" s="1">
        <v>33364</v>
      </c>
      <c r="AI71" s="1">
        <v>56907</v>
      </c>
      <c r="AJ71">
        <v>29.56</v>
      </c>
      <c r="AK71">
        <v>22</v>
      </c>
      <c r="AL71">
        <v>24.25</v>
      </c>
      <c r="AM71">
        <v>4.5</v>
      </c>
      <c r="AN71">
        <v>0</v>
      </c>
      <c r="AO71">
        <v>0.51590000000000003</v>
      </c>
      <c r="AP71" s="1">
        <v>1497.42</v>
      </c>
      <c r="AQ71" s="1">
        <v>2184.58</v>
      </c>
      <c r="AR71" s="1">
        <v>6433.9</v>
      </c>
      <c r="AS71">
        <v>348.26</v>
      </c>
      <c r="AT71">
        <v>129.6</v>
      </c>
      <c r="AU71" s="1">
        <v>10593.77</v>
      </c>
      <c r="AV71" s="1">
        <v>6791.87</v>
      </c>
      <c r="AW71">
        <v>0.47270000000000001</v>
      </c>
      <c r="AX71" s="1">
        <v>5884.98</v>
      </c>
      <c r="AY71">
        <v>0.40960000000000002</v>
      </c>
      <c r="AZ71">
        <v>582.14</v>
      </c>
      <c r="BA71">
        <v>4.0500000000000001E-2</v>
      </c>
      <c r="BB71" s="1">
        <v>1107.8900000000001</v>
      </c>
      <c r="BC71">
        <v>7.7100000000000002E-2</v>
      </c>
      <c r="BD71" s="1">
        <v>14366.89</v>
      </c>
      <c r="BE71" s="1">
        <v>4273.9399999999996</v>
      </c>
      <c r="BF71">
        <v>1.0419</v>
      </c>
      <c r="BG71">
        <v>0.47599999999999998</v>
      </c>
      <c r="BH71">
        <v>0.24759999999999999</v>
      </c>
      <c r="BI71">
        <v>0.21859999999999999</v>
      </c>
      <c r="BJ71">
        <v>3.9300000000000002E-2</v>
      </c>
      <c r="BK71">
        <v>1.8499999999999999E-2</v>
      </c>
    </row>
    <row r="72" spans="1:63" x14ac:dyDescent="0.25">
      <c r="A72" t="s">
        <v>72</v>
      </c>
      <c r="B72">
        <v>48470</v>
      </c>
      <c r="C72">
        <v>71</v>
      </c>
      <c r="D72">
        <v>31.62</v>
      </c>
      <c r="E72" s="1">
        <v>2245.1999999999998</v>
      </c>
      <c r="F72" s="1">
        <v>2271.06</v>
      </c>
      <c r="G72">
        <v>4.0000000000000001E-3</v>
      </c>
      <c r="H72">
        <v>4.0000000000000002E-4</v>
      </c>
      <c r="I72">
        <v>1.23E-2</v>
      </c>
      <c r="J72">
        <v>8.9999999999999998E-4</v>
      </c>
      <c r="K72">
        <v>2.86E-2</v>
      </c>
      <c r="L72">
        <v>0.91549999999999998</v>
      </c>
      <c r="M72">
        <v>3.8300000000000001E-2</v>
      </c>
      <c r="N72">
        <v>0.19389999999999999</v>
      </c>
      <c r="O72">
        <v>5.8999999999999999E-3</v>
      </c>
      <c r="P72">
        <v>0.1052</v>
      </c>
      <c r="Q72" s="1">
        <v>62677.93</v>
      </c>
      <c r="R72">
        <v>0.22789999999999999</v>
      </c>
      <c r="S72">
        <v>0.14710000000000001</v>
      </c>
      <c r="T72">
        <v>0.625</v>
      </c>
      <c r="U72">
        <v>23.23</v>
      </c>
      <c r="V72" s="1">
        <v>78242.789999999994</v>
      </c>
      <c r="W72">
        <v>91.11</v>
      </c>
      <c r="X72" s="1">
        <v>274188.59000000003</v>
      </c>
      <c r="Y72">
        <v>0.75160000000000005</v>
      </c>
      <c r="Z72">
        <v>0.14030000000000001</v>
      </c>
      <c r="AA72">
        <v>0.108</v>
      </c>
      <c r="AB72">
        <v>0.24840000000000001</v>
      </c>
      <c r="AC72">
        <v>274.19</v>
      </c>
      <c r="AD72" s="1">
        <v>8719.33</v>
      </c>
      <c r="AE72">
        <v>824.72</v>
      </c>
      <c r="AF72" s="1">
        <v>229229.02</v>
      </c>
      <c r="AG72">
        <v>518</v>
      </c>
      <c r="AH72" s="1">
        <v>45568</v>
      </c>
      <c r="AI72" s="1">
        <v>72081</v>
      </c>
      <c r="AJ72">
        <v>63.55</v>
      </c>
      <c r="AK72">
        <v>27.5</v>
      </c>
      <c r="AL72">
        <v>30.39</v>
      </c>
      <c r="AM72">
        <v>3.3</v>
      </c>
      <c r="AN72">
        <v>0</v>
      </c>
      <c r="AO72">
        <v>0.72270000000000001</v>
      </c>
      <c r="AP72" s="1">
        <v>1255.3499999999999</v>
      </c>
      <c r="AQ72" s="1">
        <v>1713.37</v>
      </c>
      <c r="AR72" s="1">
        <v>6190.04</v>
      </c>
      <c r="AS72">
        <v>533.84</v>
      </c>
      <c r="AT72">
        <v>444.07</v>
      </c>
      <c r="AU72" s="1">
        <v>10136.67</v>
      </c>
      <c r="AV72" s="1">
        <v>3238.83</v>
      </c>
      <c r="AW72">
        <v>0.28499999999999998</v>
      </c>
      <c r="AX72" s="1">
        <v>6391.99</v>
      </c>
      <c r="AY72">
        <v>0.5625</v>
      </c>
      <c r="AZ72" s="1">
        <v>1316.21</v>
      </c>
      <c r="BA72">
        <v>0.1158</v>
      </c>
      <c r="BB72">
        <v>415.93</v>
      </c>
      <c r="BC72">
        <v>3.6600000000000001E-2</v>
      </c>
      <c r="BD72" s="1">
        <v>11362.96</v>
      </c>
      <c r="BE72" s="1">
        <v>2441.17</v>
      </c>
      <c r="BF72">
        <v>0.40100000000000002</v>
      </c>
      <c r="BG72">
        <v>0.58309999999999995</v>
      </c>
      <c r="BH72">
        <v>0.23769999999999999</v>
      </c>
      <c r="BI72">
        <v>0.1361</v>
      </c>
      <c r="BJ72">
        <v>2.5000000000000001E-2</v>
      </c>
      <c r="BK72">
        <v>1.8200000000000001E-2</v>
      </c>
    </row>
    <row r="73" spans="1:63" x14ac:dyDescent="0.25">
      <c r="A73" t="s">
        <v>73</v>
      </c>
      <c r="B73">
        <v>46755</v>
      </c>
      <c r="C73">
        <v>206</v>
      </c>
      <c r="D73">
        <v>11.2</v>
      </c>
      <c r="E73" s="1">
        <v>2307.21</v>
      </c>
      <c r="F73" s="1">
        <v>2204.4299999999998</v>
      </c>
      <c r="G73">
        <v>1.4500000000000001E-2</v>
      </c>
      <c r="H73">
        <v>0</v>
      </c>
      <c r="I73">
        <v>7.7000000000000002E-3</v>
      </c>
      <c r="J73">
        <v>8.9999999999999998E-4</v>
      </c>
      <c r="K73">
        <v>2.81E-2</v>
      </c>
      <c r="L73">
        <v>0.88109999999999999</v>
      </c>
      <c r="M73">
        <v>6.7599999999999993E-2</v>
      </c>
      <c r="N73">
        <v>0.19070000000000001</v>
      </c>
      <c r="O73">
        <v>4.4999999999999997E-3</v>
      </c>
      <c r="P73">
        <v>0.1371</v>
      </c>
      <c r="Q73" s="1">
        <v>62336.97</v>
      </c>
      <c r="R73">
        <v>0.1399</v>
      </c>
      <c r="S73">
        <v>0.3357</v>
      </c>
      <c r="T73">
        <v>0.52449999999999997</v>
      </c>
      <c r="U73">
        <v>14</v>
      </c>
      <c r="V73" s="1">
        <v>98297.57</v>
      </c>
      <c r="W73">
        <v>159.16</v>
      </c>
      <c r="X73" s="1">
        <v>298146.78000000003</v>
      </c>
      <c r="Y73">
        <v>0.92979999999999996</v>
      </c>
      <c r="Z73">
        <v>2.1499999999999998E-2</v>
      </c>
      <c r="AA73">
        <v>4.87E-2</v>
      </c>
      <c r="AB73">
        <v>7.0199999999999999E-2</v>
      </c>
      <c r="AC73">
        <v>298.14999999999998</v>
      </c>
      <c r="AD73" s="1">
        <v>6715.29</v>
      </c>
      <c r="AE73">
        <v>833.89</v>
      </c>
      <c r="AF73" s="1">
        <v>289276.01</v>
      </c>
      <c r="AG73">
        <v>578</v>
      </c>
      <c r="AH73" s="1">
        <v>49828</v>
      </c>
      <c r="AI73" s="1">
        <v>90660</v>
      </c>
      <c r="AJ73">
        <v>31.8</v>
      </c>
      <c r="AK73">
        <v>22</v>
      </c>
      <c r="AL73">
        <v>24.16</v>
      </c>
      <c r="AM73">
        <v>3</v>
      </c>
      <c r="AN73" s="1">
        <v>3262.87</v>
      </c>
      <c r="AO73">
        <v>0.99109999999999998</v>
      </c>
      <c r="AP73" s="1">
        <v>1667.12</v>
      </c>
      <c r="AQ73" s="1">
        <v>2392.1</v>
      </c>
      <c r="AR73" s="1">
        <v>6976.41</v>
      </c>
      <c r="AS73">
        <v>729.66</v>
      </c>
      <c r="AT73">
        <v>242.41</v>
      </c>
      <c r="AU73" s="1">
        <v>12007.7</v>
      </c>
      <c r="AV73" s="1">
        <v>2853.21</v>
      </c>
      <c r="AW73">
        <v>0.21199999999999999</v>
      </c>
      <c r="AX73" s="1">
        <v>8955.26</v>
      </c>
      <c r="AY73">
        <v>0.6653</v>
      </c>
      <c r="AZ73" s="1">
        <v>1095.01</v>
      </c>
      <c r="BA73">
        <v>8.1299999999999997E-2</v>
      </c>
      <c r="BB73">
        <v>557.04</v>
      </c>
      <c r="BC73">
        <v>4.1399999999999999E-2</v>
      </c>
      <c r="BD73" s="1">
        <v>13460.52</v>
      </c>
      <c r="BE73" s="1">
        <v>1555.82</v>
      </c>
      <c r="BF73">
        <v>0.18640000000000001</v>
      </c>
      <c r="BG73">
        <v>0.54620000000000002</v>
      </c>
      <c r="BH73">
        <v>0.2059</v>
      </c>
      <c r="BI73">
        <v>0.2029</v>
      </c>
      <c r="BJ73">
        <v>3.04E-2</v>
      </c>
      <c r="BK73">
        <v>1.46E-2</v>
      </c>
    </row>
    <row r="74" spans="1:63" x14ac:dyDescent="0.25">
      <c r="A74" t="s">
        <v>74</v>
      </c>
      <c r="B74">
        <v>43687</v>
      </c>
      <c r="C74">
        <v>6</v>
      </c>
      <c r="D74">
        <v>259.45999999999998</v>
      </c>
      <c r="E74" s="1">
        <v>1556.77</v>
      </c>
      <c r="F74" s="1">
        <v>1177.8800000000001</v>
      </c>
      <c r="G74">
        <v>7.6E-3</v>
      </c>
      <c r="H74">
        <v>0</v>
      </c>
      <c r="I74">
        <v>1.44E-2</v>
      </c>
      <c r="J74">
        <v>0</v>
      </c>
      <c r="K74">
        <v>1.95E-2</v>
      </c>
      <c r="L74">
        <v>0.89639999999999997</v>
      </c>
      <c r="M74">
        <v>6.2E-2</v>
      </c>
      <c r="N74">
        <v>0.66320000000000001</v>
      </c>
      <c r="O74">
        <v>5.1999999999999998E-3</v>
      </c>
      <c r="P74">
        <v>0.2303</v>
      </c>
      <c r="Q74" s="1">
        <v>52314.89</v>
      </c>
      <c r="R74">
        <v>0.28410000000000002</v>
      </c>
      <c r="S74">
        <v>0.125</v>
      </c>
      <c r="T74">
        <v>0.59089999999999998</v>
      </c>
      <c r="U74">
        <v>10</v>
      </c>
      <c r="V74" s="1">
        <v>84295.4</v>
      </c>
      <c r="W74">
        <v>146.22999999999999</v>
      </c>
      <c r="X74" s="1">
        <v>82438.19</v>
      </c>
      <c r="Y74">
        <v>0.74829999999999997</v>
      </c>
      <c r="Z74">
        <v>0.19550000000000001</v>
      </c>
      <c r="AA74">
        <v>5.62E-2</v>
      </c>
      <c r="AB74">
        <v>0.25169999999999998</v>
      </c>
      <c r="AC74">
        <v>82.44</v>
      </c>
      <c r="AD74" s="1">
        <v>3237.41</v>
      </c>
      <c r="AE74">
        <v>503.77</v>
      </c>
      <c r="AF74" s="1">
        <v>76793.73</v>
      </c>
      <c r="AG74">
        <v>44</v>
      </c>
      <c r="AH74" s="1">
        <v>28249</v>
      </c>
      <c r="AI74" s="1">
        <v>39435</v>
      </c>
      <c r="AJ74">
        <v>55.3</v>
      </c>
      <c r="AK74">
        <v>37.51</v>
      </c>
      <c r="AL74">
        <v>41.4</v>
      </c>
      <c r="AM74">
        <v>3.5</v>
      </c>
      <c r="AN74">
        <v>0</v>
      </c>
      <c r="AO74">
        <v>0.99039999999999995</v>
      </c>
      <c r="AP74" s="1">
        <v>2892.42</v>
      </c>
      <c r="AQ74" s="1">
        <v>1914.61</v>
      </c>
      <c r="AR74" s="1">
        <v>7440.79</v>
      </c>
      <c r="AS74">
        <v>482.22</v>
      </c>
      <c r="AT74">
        <v>86.03</v>
      </c>
      <c r="AU74" s="1">
        <v>12816.06</v>
      </c>
      <c r="AV74" s="1">
        <v>11230.55</v>
      </c>
      <c r="AW74">
        <v>0.64449999999999996</v>
      </c>
      <c r="AX74" s="1">
        <v>3437.16</v>
      </c>
      <c r="AY74">
        <v>0.19719999999999999</v>
      </c>
      <c r="AZ74" s="1">
        <v>1058.1300000000001</v>
      </c>
      <c r="BA74">
        <v>6.0699999999999997E-2</v>
      </c>
      <c r="BB74" s="1">
        <v>1699.85</v>
      </c>
      <c r="BC74">
        <v>9.7500000000000003E-2</v>
      </c>
      <c r="BD74" s="1">
        <v>17425.7</v>
      </c>
      <c r="BE74" s="1">
        <v>6417.43</v>
      </c>
      <c r="BF74">
        <v>2.9142999999999999</v>
      </c>
      <c r="BG74">
        <v>0.42570000000000002</v>
      </c>
      <c r="BH74">
        <v>0.20810000000000001</v>
      </c>
      <c r="BI74">
        <v>0.29809999999999998</v>
      </c>
      <c r="BJ74">
        <v>1.77E-2</v>
      </c>
      <c r="BK74">
        <v>5.04E-2</v>
      </c>
    </row>
    <row r="75" spans="1:63" x14ac:dyDescent="0.25">
      <c r="A75" t="s">
        <v>75</v>
      </c>
      <c r="B75">
        <v>45252</v>
      </c>
      <c r="C75">
        <v>157</v>
      </c>
      <c r="D75">
        <v>5.82</v>
      </c>
      <c r="E75">
        <v>914.4</v>
      </c>
      <c r="F75">
        <v>764.81</v>
      </c>
      <c r="G75">
        <v>2.5999999999999999E-3</v>
      </c>
      <c r="H75">
        <v>0</v>
      </c>
      <c r="I75">
        <v>0</v>
      </c>
      <c r="J75">
        <v>1.2999999999999999E-3</v>
      </c>
      <c r="K75">
        <v>1.18E-2</v>
      </c>
      <c r="L75">
        <v>0.97119999999999995</v>
      </c>
      <c r="M75">
        <v>1.3100000000000001E-2</v>
      </c>
      <c r="N75">
        <v>0.42130000000000001</v>
      </c>
      <c r="O75">
        <v>0</v>
      </c>
      <c r="P75">
        <v>0.1512</v>
      </c>
      <c r="Q75" s="1">
        <v>48456.21</v>
      </c>
      <c r="R75">
        <v>0.2586</v>
      </c>
      <c r="S75">
        <v>0.2586</v>
      </c>
      <c r="T75">
        <v>0.48280000000000001</v>
      </c>
      <c r="U75">
        <v>10</v>
      </c>
      <c r="V75" s="1">
        <v>60737.599999999999</v>
      </c>
      <c r="W75">
        <v>86.45</v>
      </c>
      <c r="X75" s="1">
        <v>183277.95</v>
      </c>
      <c r="Y75">
        <v>0.57350000000000001</v>
      </c>
      <c r="Z75">
        <v>0.13100000000000001</v>
      </c>
      <c r="AA75">
        <v>0.29549999999999998</v>
      </c>
      <c r="AB75">
        <v>0.42649999999999999</v>
      </c>
      <c r="AC75">
        <v>183.28</v>
      </c>
      <c r="AD75" s="1">
        <v>6405.38</v>
      </c>
      <c r="AE75">
        <v>453.6</v>
      </c>
      <c r="AF75" s="1">
        <v>140429.63</v>
      </c>
      <c r="AG75">
        <v>240</v>
      </c>
      <c r="AH75" s="1">
        <v>32016</v>
      </c>
      <c r="AI75" s="1">
        <v>48310</v>
      </c>
      <c r="AJ75">
        <v>42.7</v>
      </c>
      <c r="AK75">
        <v>30.59</v>
      </c>
      <c r="AL75">
        <v>36.520000000000003</v>
      </c>
      <c r="AM75">
        <v>4.7</v>
      </c>
      <c r="AN75">
        <v>0</v>
      </c>
      <c r="AO75">
        <v>1.1693</v>
      </c>
      <c r="AP75" s="1">
        <v>2022.12</v>
      </c>
      <c r="AQ75" s="1">
        <v>2881.19</v>
      </c>
      <c r="AR75" s="1">
        <v>7795.26</v>
      </c>
      <c r="AS75">
        <v>695.91</v>
      </c>
      <c r="AT75">
        <v>385.5</v>
      </c>
      <c r="AU75" s="1">
        <v>13779.97</v>
      </c>
      <c r="AV75" s="1">
        <v>8460.98</v>
      </c>
      <c r="AW75">
        <v>0.49569999999999997</v>
      </c>
      <c r="AX75" s="1">
        <v>6207.56</v>
      </c>
      <c r="AY75">
        <v>0.36370000000000002</v>
      </c>
      <c r="AZ75" s="1">
        <v>1375.94</v>
      </c>
      <c r="BA75">
        <v>8.0600000000000005E-2</v>
      </c>
      <c r="BB75" s="1">
        <v>1024.68</v>
      </c>
      <c r="BC75">
        <v>0.06</v>
      </c>
      <c r="BD75" s="1">
        <v>17069.169999999998</v>
      </c>
      <c r="BE75" s="1">
        <v>5767.1</v>
      </c>
      <c r="BF75">
        <v>2.0213999999999999</v>
      </c>
      <c r="BG75">
        <v>0.42280000000000001</v>
      </c>
      <c r="BH75">
        <v>0.26910000000000001</v>
      </c>
      <c r="BI75">
        <v>0.23710000000000001</v>
      </c>
      <c r="BJ75">
        <v>5.1700000000000003E-2</v>
      </c>
      <c r="BK75">
        <v>1.9300000000000001E-2</v>
      </c>
    </row>
    <row r="76" spans="1:63" x14ac:dyDescent="0.25">
      <c r="A76" t="s">
        <v>76</v>
      </c>
      <c r="B76">
        <v>43695</v>
      </c>
      <c r="C76">
        <v>77</v>
      </c>
      <c r="D76">
        <v>27.91</v>
      </c>
      <c r="E76" s="1">
        <v>2149.31</v>
      </c>
      <c r="F76" s="1">
        <v>1916</v>
      </c>
      <c r="G76">
        <v>2.5999999999999999E-3</v>
      </c>
      <c r="H76">
        <v>0</v>
      </c>
      <c r="I76">
        <v>1.2500000000000001E-2</v>
      </c>
      <c r="J76">
        <v>5.0000000000000001E-4</v>
      </c>
      <c r="K76">
        <v>8.3999999999999995E-3</v>
      </c>
      <c r="L76">
        <v>0.93889999999999996</v>
      </c>
      <c r="M76">
        <v>3.7100000000000001E-2</v>
      </c>
      <c r="N76">
        <v>0.75629999999999997</v>
      </c>
      <c r="O76">
        <v>5.8999999999999999E-3</v>
      </c>
      <c r="P76">
        <v>0.1948</v>
      </c>
      <c r="Q76" s="1">
        <v>52863.98</v>
      </c>
      <c r="R76">
        <v>0.189</v>
      </c>
      <c r="S76">
        <v>0.2205</v>
      </c>
      <c r="T76">
        <v>0.59060000000000001</v>
      </c>
      <c r="U76">
        <v>15.5</v>
      </c>
      <c r="V76" s="1">
        <v>72829.350000000006</v>
      </c>
      <c r="W76">
        <v>134.68</v>
      </c>
      <c r="X76" s="1">
        <v>133606.16</v>
      </c>
      <c r="Y76">
        <v>0.67420000000000002</v>
      </c>
      <c r="Z76">
        <v>0.20230000000000001</v>
      </c>
      <c r="AA76">
        <v>0.1236</v>
      </c>
      <c r="AB76">
        <v>0.32579999999999998</v>
      </c>
      <c r="AC76">
        <v>133.61000000000001</v>
      </c>
      <c r="AD76" s="1">
        <v>3686.97</v>
      </c>
      <c r="AE76">
        <v>407.96</v>
      </c>
      <c r="AF76" s="1">
        <v>116758.44</v>
      </c>
      <c r="AG76">
        <v>141</v>
      </c>
      <c r="AH76" s="1">
        <v>28346</v>
      </c>
      <c r="AI76" s="1">
        <v>44557</v>
      </c>
      <c r="AJ76">
        <v>32.450000000000003</v>
      </c>
      <c r="AK76">
        <v>26.9</v>
      </c>
      <c r="AL76">
        <v>26.94</v>
      </c>
      <c r="AM76">
        <v>4.4000000000000004</v>
      </c>
      <c r="AN76">
        <v>0</v>
      </c>
      <c r="AO76">
        <v>0.98939999999999995</v>
      </c>
      <c r="AP76" s="1">
        <v>1558.54</v>
      </c>
      <c r="AQ76" s="1">
        <v>2183.6999999999998</v>
      </c>
      <c r="AR76" s="1">
        <v>6001.9</v>
      </c>
      <c r="AS76" s="1">
        <v>1039.99</v>
      </c>
      <c r="AT76">
        <v>284.8</v>
      </c>
      <c r="AU76" s="1">
        <v>11068.93</v>
      </c>
      <c r="AV76" s="1">
        <v>7699.74</v>
      </c>
      <c r="AW76">
        <v>0.55840000000000001</v>
      </c>
      <c r="AX76" s="1">
        <v>3550.25</v>
      </c>
      <c r="AY76">
        <v>0.25750000000000001</v>
      </c>
      <c r="AZ76">
        <v>909.28</v>
      </c>
      <c r="BA76">
        <v>6.59E-2</v>
      </c>
      <c r="BB76" s="1">
        <v>1630.14</v>
      </c>
      <c r="BC76">
        <v>0.1182</v>
      </c>
      <c r="BD76" s="1">
        <v>13789.42</v>
      </c>
      <c r="BE76" s="1">
        <v>5452.56</v>
      </c>
      <c r="BF76">
        <v>2.0385</v>
      </c>
      <c r="BG76">
        <v>0.51160000000000005</v>
      </c>
      <c r="BH76">
        <v>0.21740000000000001</v>
      </c>
      <c r="BI76">
        <v>0.23530000000000001</v>
      </c>
      <c r="BJ76">
        <v>2.2499999999999999E-2</v>
      </c>
      <c r="BK76">
        <v>1.32E-2</v>
      </c>
    </row>
    <row r="77" spans="1:63" x14ac:dyDescent="0.25">
      <c r="A77" t="s">
        <v>77</v>
      </c>
      <c r="B77">
        <v>43703</v>
      </c>
      <c r="C77">
        <v>4</v>
      </c>
      <c r="D77">
        <v>332.89</v>
      </c>
      <c r="E77" s="1">
        <v>1331.54</v>
      </c>
      <c r="F77" s="1">
        <v>1033.74</v>
      </c>
      <c r="G77">
        <v>1E-3</v>
      </c>
      <c r="H77">
        <v>0</v>
      </c>
      <c r="I77">
        <v>0.25340000000000001</v>
      </c>
      <c r="J77">
        <v>1.9E-3</v>
      </c>
      <c r="K77">
        <v>0.36849999999999999</v>
      </c>
      <c r="L77">
        <v>0.29399999999999998</v>
      </c>
      <c r="M77">
        <v>8.1199999999999994E-2</v>
      </c>
      <c r="N77">
        <v>0.99239999999999995</v>
      </c>
      <c r="O77">
        <v>0.12720000000000001</v>
      </c>
      <c r="P77">
        <v>0.15049999999999999</v>
      </c>
      <c r="Q77" s="1">
        <v>53606.47</v>
      </c>
      <c r="R77">
        <v>0.31459999999999999</v>
      </c>
      <c r="S77">
        <v>0.1573</v>
      </c>
      <c r="T77">
        <v>0.52810000000000001</v>
      </c>
      <c r="U77">
        <v>13.2</v>
      </c>
      <c r="V77" s="1">
        <v>75797.5</v>
      </c>
      <c r="W77">
        <v>97.02</v>
      </c>
      <c r="X77" s="1">
        <v>45955.34</v>
      </c>
      <c r="Y77">
        <v>0.81279999999999997</v>
      </c>
      <c r="Z77">
        <v>0.11310000000000001</v>
      </c>
      <c r="AA77">
        <v>7.4099999999999999E-2</v>
      </c>
      <c r="AB77">
        <v>0.18720000000000001</v>
      </c>
      <c r="AC77">
        <v>45.96</v>
      </c>
      <c r="AD77" s="1">
        <v>1931.63</v>
      </c>
      <c r="AE77">
        <v>412.26</v>
      </c>
      <c r="AF77" s="1">
        <v>39838.07</v>
      </c>
      <c r="AG77">
        <v>2</v>
      </c>
      <c r="AH77" s="1">
        <v>23642</v>
      </c>
      <c r="AI77" s="1">
        <v>39671</v>
      </c>
      <c r="AJ77">
        <v>42.2</v>
      </c>
      <c r="AK77">
        <v>42.11</v>
      </c>
      <c r="AL77">
        <v>41.36</v>
      </c>
      <c r="AM77">
        <v>4.7</v>
      </c>
      <c r="AN77">
        <v>0</v>
      </c>
      <c r="AO77">
        <v>0.98740000000000006</v>
      </c>
      <c r="AP77" s="1">
        <v>2562.9</v>
      </c>
      <c r="AQ77" s="1">
        <v>3192.62</v>
      </c>
      <c r="AR77" s="1">
        <v>9626.2199999999993</v>
      </c>
      <c r="AS77">
        <v>538.99</v>
      </c>
      <c r="AT77">
        <v>319.3</v>
      </c>
      <c r="AU77" s="1">
        <v>16240.03</v>
      </c>
      <c r="AV77" s="1">
        <v>15980.93</v>
      </c>
      <c r="AW77">
        <v>0.75019999999999998</v>
      </c>
      <c r="AX77" s="1">
        <v>1865.4</v>
      </c>
      <c r="AY77">
        <v>8.7599999999999997E-2</v>
      </c>
      <c r="AZ77">
        <v>948.41</v>
      </c>
      <c r="BA77">
        <v>4.4499999999999998E-2</v>
      </c>
      <c r="BB77" s="1">
        <v>2508.2800000000002</v>
      </c>
      <c r="BC77">
        <v>0.1177</v>
      </c>
      <c r="BD77" s="1">
        <v>21303.02</v>
      </c>
      <c r="BE77" s="1">
        <v>10116.15</v>
      </c>
      <c r="BF77">
        <v>5.4520999999999997</v>
      </c>
      <c r="BG77">
        <v>0.51459999999999995</v>
      </c>
      <c r="BH77">
        <v>0.20699999999999999</v>
      </c>
      <c r="BI77">
        <v>0.245</v>
      </c>
      <c r="BJ77">
        <v>2.47E-2</v>
      </c>
      <c r="BK77">
        <v>8.6999999999999994E-3</v>
      </c>
    </row>
    <row r="78" spans="1:63" x14ac:dyDescent="0.25">
      <c r="A78" t="s">
        <v>78</v>
      </c>
      <c r="B78">
        <v>46946</v>
      </c>
      <c r="C78">
        <v>32</v>
      </c>
      <c r="D78">
        <v>121.82</v>
      </c>
      <c r="E78" s="1">
        <v>3898.22</v>
      </c>
      <c r="F78" s="1">
        <v>3829.89</v>
      </c>
      <c r="G78">
        <v>3.5799999999999998E-2</v>
      </c>
      <c r="H78">
        <v>0</v>
      </c>
      <c r="I78">
        <v>0.25390000000000001</v>
      </c>
      <c r="J78">
        <v>1.8E-3</v>
      </c>
      <c r="K78">
        <v>4.9099999999999998E-2</v>
      </c>
      <c r="L78">
        <v>0.5847</v>
      </c>
      <c r="M78">
        <v>7.4700000000000003E-2</v>
      </c>
      <c r="N78">
        <v>0.34510000000000002</v>
      </c>
      <c r="O78">
        <v>4.6199999999999998E-2</v>
      </c>
      <c r="P78">
        <v>0.14330000000000001</v>
      </c>
      <c r="Q78" s="1">
        <v>62649.65</v>
      </c>
      <c r="R78">
        <v>0.26640000000000003</v>
      </c>
      <c r="S78">
        <v>0.16059999999999999</v>
      </c>
      <c r="T78">
        <v>0.57299999999999995</v>
      </c>
      <c r="U78">
        <v>24.01</v>
      </c>
      <c r="V78" s="1">
        <v>98164.61</v>
      </c>
      <c r="W78">
        <v>160.13999999999999</v>
      </c>
      <c r="X78" s="1">
        <v>135550.85</v>
      </c>
      <c r="Y78">
        <v>0.77890000000000004</v>
      </c>
      <c r="Z78">
        <v>0.1595</v>
      </c>
      <c r="AA78">
        <v>6.1600000000000002E-2</v>
      </c>
      <c r="AB78">
        <v>0.22109999999999999</v>
      </c>
      <c r="AC78">
        <v>135.55000000000001</v>
      </c>
      <c r="AD78" s="1">
        <v>5278.89</v>
      </c>
      <c r="AE78">
        <v>672.55</v>
      </c>
      <c r="AF78" s="1">
        <v>124105.36</v>
      </c>
      <c r="AG78">
        <v>161</v>
      </c>
      <c r="AH78" s="1">
        <v>43190</v>
      </c>
      <c r="AI78" s="1">
        <v>68041</v>
      </c>
      <c r="AJ78">
        <v>67.27</v>
      </c>
      <c r="AK78">
        <v>36.299999999999997</v>
      </c>
      <c r="AL78">
        <v>40.93</v>
      </c>
      <c r="AM78">
        <v>5</v>
      </c>
      <c r="AN78" s="1">
        <v>1307.57</v>
      </c>
      <c r="AO78">
        <v>1.1853</v>
      </c>
      <c r="AP78" s="1">
        <v>1812.41</v>
      </c>
      <c r="AQ78" s="1">
        <v>2145.86</v>
      </c>
      <c r="AR78" s="1">
        <v>6378.23</v>
      </c>
      <c r="AS78">
        <v>691.31</v>
      </c>
      <c r="AT78">
        <v>200.55</v>
      </c>
      <c r="AU78" s="1">
        <v>11228.36</v>
      </c>
      <c r="AV78" s="1">
        <v>5807.32</v>
      </c>
      <c r="AW78">
        <v>0.4229</v>
      </c>
      <c r="AX78" s="1">
        <v>5885.15</v>
      </c>
      <c r="AY78">
        <v>0.42859999999999998</v>
      </c>
      <c r="AZ78" s="1">
        <v>1134.26</v>
      </c>
      <c r="BA78">
        <v>8.2600000000000007E-2</v>
      </c>
      <c r="BB78">
        <v>905.51</v>
      </c>
      <c r="BC78">
        <v>6.59E-2</v>
      </c>
      <c r="BD78" s="1">
        <v>13732.24</v>
      </c>
      <c r="BE78" s="1">
        <v>4666.09</v>
      </c>
      <c r="BF78">
        <v>1.2323999999999999</v>
      </c>
      <c r="BG78">
        <v>0.56020000000000003</v>
      </c>
      <c r="BH78">
        <v>0.21340000000000001</v>
      </c>
      <c r="BI78">
        <v>0.16819999999999999</v>
      </c>
      <c r="BJ78">
        <v>4.7E-2</v>
      </c>
      <c r="BK78">
        <v>1.12E-2</v>
      </c>
    </row>
    <row r="79" spans="1:63" x14ac:dyDescent="0.25">
      <c r="A79" t="s">
        <v>79</v>
      </c>
      <c r="B79">
        <v>48314</v>
      </c>
      <c r="C79">
        <v>30</v>
      </c>
      <c r="D79">
        <v>91.99</v>
      </c>
      <c r="E79" s="1">
        <v>2759.8</v>
      </c>
      <c r="F79" s="1">
        <v>2563.39</v>
      </c>
      <c r="G79">
        <v>2.9700000000000001E-2</v>
      </c>
      <c r="H79">
        <v>8.0000000000000004E-4</v>
      </c>
      <c r="I79">
        <v>7.7999999999999996E-3</v>
      </c>
      <c r="J79">
        <v>1.6000000000000001E-3</v>
      </c>
      <c r="K79">
        <v>3.6700000000000003E-2</v>
      </c>
      <c r="L79">
        <v>0.90439999999999998</v>
      </c>
      <c r="M79">
        <v>1.9099999999999999E-2</v>
      </c>
      <c r="N79">
        <v>0.1188</v>
      </c>
      <c r="O79">
        <v>4.7999999999999996E-3</v>
      </c>
      <c r="P79">
        <v>9.1700000000000004E-2</v>
      </c>
      <c r="Q79" s="1">
        <v>70351.320000000007</v>
      </c>
      <c r="R79">
        <v>5.9200000000000003E-2</v>
      </c>
      <c r="S79">
        <v>0.15129999999999999</v>
      </c>
      <c r="T79">
        <v>0.78949999999999998</v>
      </c>
      <c r="U79">
        <v>15.57</v>
      </c>
      <c r="V79" s="1">
        <v>81097.320000000007</v>
      </c>
      <c r="W79">
        <v>175.69</v>
      </c>
      <c r="X79" s="1">
        <v>229114.03</v>
      </c>
      <c r="Y79">
        <v>0.85580000000000001</v>
      </c>
      <c r="Z79">
        <v>0.1195</v>
      </c>
      <c r="AA79">
        <v>2.4799999999999999E-2</v>
      </c>
      <c r="AB79">
        <v>0.14419999999999999</v>
      </c>
      <c r="AC79">
        <v>229.11</v>
      </c>
      <c r="AD79" s="1">
        <v>8354.7099999999991</v>
      </c>
      <c r="AE79">
        <v>863.84</v>
      </c>
      <c r="AF79" s="1">
        <v>219891.3</v>
      </c>
      <c r="AG79">
        <v>511</v>
      </c>
      <c r="AH79" s="1">
        <v>45044</v>
      </c>
      <c r="AI79" s="1">
        <v>106471</v>
      </c>
      <c r="AJ79">
        <v>60.7</v>
      </c>
      <c r="AK79">
        <v>35.619999999999997</v>
      </c>
      <c r="AL79">
        <v>37.520000000000003</v>
      </c>
      <c r="AM79">
        <v>4.7</v>
      </c>
      <c r="AN79">
        <v>0</v>
      </c>
      <c r="AO79">
        <v>0.6744</v>
      </c>
      <c r="AP79" s="1">
        <v>1175.22</v>
      </c>
      <c r="AQ79" s="1">
        <v>1961.26</v>
      </c>
      <c r="AR79" s="1">
        <v>6778.8</v>
      </c>
      <c r="AS79">
        <v>621.95000000000005</v>
      </c>
      <c r="AT79">
        <v>250.25</v>
      </c>
      <c r="AU79" s="1">
        <v>10787.49</v>
      </c>
      <c r="AV79" s="1">
        <v>3221.91</v>
      </c>
      <c r="AW79">
        <v>0.27400000000000002</v>
      </c>
      <c r="AX79" s="1">
        <v>7591.29</v>
      </c>
      <c r="AY79">
        <v>0.64570000000000005</v>
      </c>
      <c r="AZ79">
        <v>534.27</v>
      </c>
      <c r="BA79">
        <v>4.5400000000000003E-2</v>
      </c>
      <c r="BB79">
        <v>409.76</v>
      </c>
      <c r="BC79">
        <v>3.49E-2</v>
      </c>
      <c r="BD79" s="1">
        <v>11757.23</v>
      </c>
      <c r="BE79" s="1">
        <v>1121.69</v>
      </c>
      <c r="BF79">
        <v>0.1139</v>
      </c>
      <c r="BG79">
        <v>0.58819999999999995</v>
      </c>
      <c r="BH79">
        <v>0.22109999999999999</v>
      </c>
      <c r="BI79">
        <v>0.14979999999999999</v>
      </c>
      <c r="BJ79">
        <v>2.3099999999999999E-2</v>
      </c>
      <c r="BK79">
        <v>1.78E-2</v>
      </c>
    </row>
    <row r="80" spans="1:63" x14ac:dyDescent="0.25">
      <c r="A80" t="s">
        <v>80</v>
      </c>
      <c r="B80">
        <v>43711</v>
      </c>
      <c r="C80">
        <v>17</v>
      </c>
      <c r="D80">
        <v>577.72</v>
      </c>
      <c r="E80" s="1">
        <v>9821.18</v>
      </c>
      <c r="F80" s="1">
        <v>8053.07</v>
      </c>
      <c r="G80">
        <v>2.2000000000000001E-3</v>
      </c>
      <c r="H80">
        <v>1.9E-3</v>
      </c>
      <c r="I80">
        <v>0.3674</v>
      </c>
      <c r="J80">
        <v>1.9E-3</v>
      </c>
      <c r="K80">
        <v>7.1800000000000003E-2</v>
      </c>
      <c r="L80">
        <v>0.39360000000000001</v>
      </c>
      <c r="M80">
        <v>0.16120000000000001</v>
      </c>
      <c r="N80">
        <v>1</v>
      </c>
      <c r="O80">
        <v>2.81E-2</v>
      </c>
      <c r="P80">
        <v>0.1663</v>
      </c>
      <c r="Q80" s="1">
        <v>66118.490000000005</v>
      </c>
      <c r="R80">
        <v>0.1875</v>
      </c>
      <c r="S80">
        <v>0.18590000000000001</v>
      </c>
      <c r="T80">
        <v>0.62660000000000005</v>
      </c>
      <c r="U80">
        <v>105.63</v>
      </c>
      <c r="V80" s="1">
        <v>88017.600000000006</v>
      </c>
      <c r="W80">
        <v>92.93</v>
      </c>
      <c r="X80" s="1">
        <v>66773.45</v>
      </c>
      <c r="Y80">
        <v>0.54720000000000002</v>
      </c>
      <c r="Z80">
        <v>0.3226</v>
      </c>
      <c r="AA80">
        <v>0.13020000000000001</v>
      </c>
      <c r="AB80">
        <v>0.45279999999999998</v>
      </c>
      <c r="AC80">
        <v>66.77</v>
      </c>
      <c r="AD80" s="1">
        <v>3139.01</v>
      </c>
      <c r="AE80">
        <v>321.75</v>
      </c>
      <c r="AF80" s="1">
        <v>47236.54</v>
      </c>
      <c r="AG80">
        <v>6</v>
      </c>
      <c r="AH80" s="1">
        <v>22472</v>
      </c>
      <c r="AI80" s="1">
        <v>33336</v>
      </c>
      <c r="AJ80">
        <v>68</v>
      </c>
      <c r="AK80">
        <v>42.06</v>
      </c>
      <c r="AL80">
        <v>46.93</v>
      </c>
      <c r="AM80">
        <v>4.4000000000000004</v>
      </c>
      <c r="AN80">
        <v>0</v>
      </c>
      <c r="AO80">
        <v>1.3001</v>
      </c>
      <c r="AP80" s="1">
        <v>2423.75</v>
      </c>
      <c r="AQ80" s="1">
        <v>2983.72</v>
      </c>
      <c r="AR80" s="1">
        <v>8609.4500000000007</v>
      </c>
      <c r="AS80" s="1">
        <v>1437.54</v>
      </c>
      <c r="AT80">
        <v>570.07000000000005</v>
      </c>
      <c r="AU80" s="1">
        <v>16024.52</v>
      </c>
      <c r="AV80" s="1">
        <v>13152.78</v>
      </c>
      <c r="AW80">
        <v>0.69779999999999998</v>
      </c>
      <c r="AX80" s="1">
        <v>3317.85</v>
      </c>
      <c r="AY80">
        <v>0.17599999999999999</v>
      </c>
      <c r="AZ80">
        <v>335.08</v>
      </c>
      <c r="BA80">
        <v>1.78E-2</v>
      </c>
      <c r="BB80" s="1">
        <v>2042.74</v>
      </c>
      <c r="BC80">
        <v>0.1084</v>
      </c>
      <c r="BD80" s="1">
        <v>18848.439999999999</v>
      </c>
      <c r="BE80" s="1">
        <v>8468.74</v>
      </c>
      <c r="BF80">
        <v>6.4833999999999996</v>
      </c>
      <c r="BG80">
        <v>0.53090000000000004</v>
      </c>
      <c r="BH80">
        <v>0.2276</v>
      </c>
      <c r="BI80">
        <v>0.21709999999999999</v>
      </c>
      <c r="BJ80">
        <v>1.8499999999999999E-2</v>
      </c>
      <c r="BK80">
        <v>6.0000000000000001E-3</v>
      </c>
    </row>
    <row r="81" spans="1:63" x14ac:dyDescent="0.25">
      <c r="A81" t="s">
        <v>81</v>
      </c>
      <c r="B81">
        <v>49833</v>
      </c>
      <c r="C81">
        <v>36</v>
      </c>
      <c r="D81">
        <v>49.45</v>
      </c>
      <c r="E81" s="1">
        <v>1780.15</v>
      </c>
      <c r="F81" s="1">
        <v>1893.09</v>
      </c>
      <c r="G81">
        <v>3.7000000000000002E-3</v>
      </c>
      <c r="H81">
        <v>0</v>
      </c>
      <c r="I81">
        <v>9.7100000000000006E-2</v>
      </c>
      <c r="J81">
        <v>5.0000000000000001E-4</v>
      </c>
      <c r="K81">
        <v>1.6899999999999998E-2</v>
      </c>
      <c r="L81">
        <v>0.79039999999999999</v>
      </c>
      <c r="M81">
        <v>9.1300000000000006E-2</v>
      </c>
      <c r="N81">
        <v>0.79759999999999998</v>
      </c>
      <c r="O81">
        <v>2.5000000000000001E-3</v>
      </c>
      <c r="P81">
        <v>0.15859999999999999</v>
      </c>
      <c r="Q81" s="1">
        <v>70214.399999999994</v>
      </c>
      <c r="R81">
        <v>0.11360000000000001</v>
      </c>
      <c r="S81">
        <v>0.21210000000000001</v>
      </c>
      <c r="T81">
        <v>0.67420000000000002</v>
      </c>
      <c r="U81">
        <v>14</v>
      </c>
      <c r="V81" s="1">
        <v>100635.5</v>
      </c>
      <c r="W81">
        <v>126.98</v>
      </c>
      <c r="X81" s="1">
        <v>226468.38</v>
      </c>
      <c r="Y81">
        <v>0.45879999999999999</v>
      </c>
      <c r="Z81">
        <v>0.189</v>
      </c>
      <c r="AA81">
        <v>0.35220000000000001</v>
      </c>
      <c r="AB81">
        <v>0.54120000000000001</v>
      </c>
      <c r="AC81">
        <v>226.47</v>
      </c>
      <c r="AD81" s="1">
        <v>7615.49</v>
      </c>
      <c r="AE81">
        <v>491.91</v>
      </c>
      <c r="AF81" s="1">
        <v>187688.3</v>
      </c>
      <c r="AG81">
        <v>438</v>
      </c>
      <c r="AH81" s="1">
        <v>31105</v>
      </c>
      <c r="AI81" s="1">
        <v>46552</v>
      </c>
      <c r="AJ81">
        <v>48.2</v>
      </c>
      <c r="AK81">
        <v>24.11</v>
      </c>
      <c r="AL81">
        <v>29.57</v>
      </c>
      <c r="AM81">
        <v>5.2</v>
      </c>
      <c r="AN81">
        <v>0</v>
      </c>
      <c r="AO81">
        <v>0.76239999999999997</v>
      </c>
      <c r="AP81" s="1">
        <v>2060.58</v>
      </c>
      <c r="AQ81" s="1">
        <v>2092.34</v>
      </c>
      <c r="AR81" s="1">
        <v>8053.87</v>
      </c>
      <c r="AS81">
        <v>803.11</v>
      </c>
      <c r="AT81">
        <v>576.75</v>
      </c>
      <c r="AU81" s="1">
        <v>13586.65</v>
      </c>
      <c r="AV81" s="1">
        <v>6520.5</v>
      </c>
      <c r="AW81">
        <v>0.39129999999999998</v>
      </c>
      <c r="AX81" s="1">
        <v>6653.9</v>
      </c>
      <c r="AY81">
        <v>0.39939999999999998</v>
      </c>
      <c r="AZ81" s="1">
        <v>2137.13</v>
      </c>
      <c r="BA81">
        <v>0.1283</v>
      </c>
      <c r="BB81" s="1">
        <v>1350.09</v>
      </c>
      <c r="BC81">
        <v>8.1000000000000003E-2</v>
      </c>
      <c r="BD81" s="1">
        <v>16661.62</v>
      </c>
      <c r="BE81" s="1">
        <v>5211.63</v>
      </c>
      <c r="BF81">
        <v>1.7110000000000001</v>
      </c>
      <c r="BG81">
        <v>0.57720000000000005</v>
      </c>
      <c r="BH81">
        <v>0.216</v>
      </c>
      <c r="BI81">
        <v>0.1507</v>
      </c>
      <c r="BJ81">
        <v>3.0700000000000002E-2</v>
      </c>
      <c r="BK81">
        <v>2.5499999999999998E-2</v>
      </c>
    </row>
    <row r="82" spans="1:63" x14ac:dyDescent="0.25">
      <c r="A82" t="s">
        <v>82</v>
      </c>
      <c r="B82">
        <v>47175</v>
      </c>
      <c r="C82">
        <v>79</v>
      </c>
      <c r="D82">
        <v>12.17</v>
      </c>
      <c r="E82">
        <v>961.7</v>
      </c>
      <c r="F82">
        <v>874.29</v>
      </c>
      <c r="G82">
        <v>5.7000000000000002E-3</v>
      </c>
      <c r="H82">
        <v>0</v>
      </c>
      <c r="I82">
        <v>8.0000000000000002E-3</v>
      </c>
      <c r="J82">
        <v>0</v>
      </c>
      <c r="K82">
        <v>8.0000000000000002E-3</v>
      </c>
      <c r="L82">
        <v>0.95079999999999998</v>
      </c>
      <c r="M82">
        <v>2.75E-2</v>
      </c>
      <c r="N82">
        <v>0.42809999999999998</v>
      </c>
      <c r="O82">
        <v>5.3100000000000001E-2</v>
      </c>
      <c r="P82">
        <v>0.16750000000000001</v>
      </c>
      <c r="Q82" s="1">
        <v>57204.23</v>
      </c>
      <c r="R82">
        <v>0.16220000000000001</v>
      </c>
      <c r="S82">
        <v>0.31080000000000002</v>
      </c>
      <c r="T82">
        <v>0.52700000000000002</v>
      </c>
      <c r="U82">
        <v>10.83</v>
      </c>
      <c r="V82" s="1">
        <v>72853.19</v>
      </c>
      <c r="W82">
        <v>87.26</v>
      </c>
      <c r="X82" s="1">
        <v>330731.94</v>
      </c>
      <c r="Y82">
        <v>0.7369</v>
      </c>
      <c r="Z82">
        <v>0.2089</v>
      </c>
      <c r="AA82">
        <v>5.4199999999999998E-2</v>
      </c>
      <c r="AB82">
        <v>0.2631</v>
      </c>
      <c r="AC82">
        <v>330.73</v>
      </c>
      <c r="AD82" s="1">
        <v>10539.6</v>
      </c>
      <c r="AE82">
        <v>924.28</v>
      </c>
      <c r="AF82" s="1">
        <v>304255.21999999997</v>
      </c>
      <c r="AG82">
        <v>585</v>
      </c>
      <c r="AH82" s="1">
        <v>21100</v>
      </c>
      <c r="AI82" s="1">
        <v>51110</v>
      </c>
      <c r="AJ82">
        <v>58.1</v>
      </c>
      <c r="AK82">
        <v>28.53</v>
      </c>
      <c r="AL82">
        <v>36.840000000000003</v>
      </c>
      <c r="AM82">
        <v>3.5</v>
      </c>
      <c r="AN82">
        <v>0</v>
      </c>
      <c r="AO82">
        <v>1.7356</v>
      </c>
      <c r="AP82" s="1">
        <v>1972.43</v>
      </c>
      <c r="AQ82" s="1">
        <v>3265.13</v>
      </c>
      <c r="AR82" s="1">
        <v>7072.14</v>
      </c>
      <c r="AS82">
        <v>977.98</v>
      </c>
      <c r="AT82">
        <v>465.38</v>
      </c>
      <c r="AU82" s="1">
        <v>13753.06</v>
      </c>
      <c r="AV82" s="1">
        <v>5247.12</v>
      </c>
      <c r="AW82">
        <v>0.2802</v>
      </c>
      <c r="AX82" s="1">
        <v>10091.969999999999</v>
      </c>
      <c r="AY82">
        <v>0.53890000000000005</v>
      </c>
      <c r="AZ82" s="1">
        <v>1641.8</v>
      </c>
      <c r="BA82">
        <v>8.77E-2</v>
      </c>
      <c r="BB82" s="1">
        <v>1746.6</v>
      </c>
      <c r="BC82">
        <v>9.3299999999999994E-2</v>
      </c>
      <c r="BD82" s="1">
        <v>18727.48</v>
      </c>
      <c r="BE82" s="1">
        <v>1946.47</v>
      </c>
      <c r="BF82">
        <v>0.4239</v>
      </c>
      <c r="BG82">
        <v>0.4597</v>
      </c>
      <c r="BH82">
        <v>0.2014</v>
      </c>
      <c r="BI82">
        <v>0.28910000000000002</v>
      </c>
      <c r="BJ82">
        <v>2.18E-2</v>
      </c>
      <c r="BK82">
        <v>2.8000000000000001E-2</v>
      </c>
    </row>
    <row r="83" spans="1:63" x14ac:dyDescent="0.25">
      <c r="A83" t="s">
        <v>83</v>
      </c>
      <c r="B83">
        <v>48793</v>
      </c>
      <c r="C83">
        <v>71</v>
      </c>
      <c r="D83">
        <v>15.26</v>
      </c>
      <c r="E83" s="1">
        <v>1083.18</v>
      </c>
      <c r="F83" s="1">
        <v>1044.21</v>
      </c>
      <c r="G83">
        <v>1E-3</v>
      </c>
      <c r="H83">
        <v>0</v>
      </c>
      <c r="I83">
        <v>2.8999999999999998E-3</v>
      </c>
      <c r="J83">
        <v>1E-3</v>
      </c>
      <c r="K83">
        <v>9.5999999999999992E-3</v>
      </c>
      <c r="L83">
        <v>0.95399999999999996</v>
      </c>
      <c r="M83">
        <v>3.1600000000000003E-2</v>
      </c>
      <c r="N83">
        <v>0.42009999999999997</v>
      </c>
      <c r="O83">
        <v>0</v>
      </c>
      <c r="P83">
        <v>0.18990000000000001</v>
      </c>
      <c r="Q83" s="1">
        <v>54629.91</v>
      </c>
      <c r="R83">
        <v>0.32950000000000002</v>
      </c>
      <c r="S83">
        <v>0.1477</v>
      </c>
      <c r="T83">
        <v>0.52270000000000005</v>
      </c>
      <c r="U83">
        <v>10.27</v>
      </c>
      <c r="V83" s="1">
        <v>76067.28</v>
      </c>
      <c r="W83">
        <v>103.33</v>
      </c>
      <c r="X83" s="1">
        <v>133624.97</v>
      </c>
      <c r="Y83">
        <v>0.87009999999999998</v>
      </c>
      <c r="Z83">
        <v>6.4199999999999993E-2</v>
      </c>
      <c r="AA83">
        <v>6.5699999999999995E-2</v>
      </c>
      <c r="AB83">
        <v>0.12989999999999999</v>
      </c>
      <c r="AC83">
        <v>133.62</v>
      </c>
      <c r="AD83" s="1">
        <v>3117.94</v>
      </c>
      <c r="AE83">
        <v>370.98</v>
      </c>
      <c r="AF83" s="1">
        <v>134792.48000000001</v>
      </c>
      <c r="AG83">
        <v>211</v>
      </c>
      <c r="AH83" s="1">
        <v>34425</v>
      </c>
      <c r="AI83" s="1">
        <v>49924</v>
      </c>
      <c r="AJ83">
        <v>30.5</v>
      </c>
      <c r="AK83">
        <v>22.36</v>
      </c>
      <c r="AL83">
        <v>29.17</v>
      </c>
      <c r="AM83">
        <v>4.3</v>
      </c>
      <c r="AN83">
        <v>954</v>
      </c>
      <c r="AO83">
        <v>1.2705</v>
      </c>
      <c r="AP83" s="1">
        <v>1722.16</v>
      </c>
      <c r="AQ83" s="1">
        <v>2649.34</v>
      </c>
      <c r="AR83" s="1">
        <v>6671.26</v>
      </c>
      <c r="AS83">
        <v>356.92</v>
      </c>
      <c r="AT83">
        <v>552.53</v>
      </c>
      <c r="AU83" s="1">
        <v>11952.21</v>
      </c>
      <c r="AV83" s="1">
        <v>7121.84</v>
      </c>
      <c r="AW83">
        <v>0.52810000000000001</v>
      </c>
      <c r="AX83" s="1">
        <v>3607.06</v>
      </c>
      <c r="AY83">
        <v>0.26750000000000002</v>
      </c>
      <c r="AZ83" s="1">
        <v>1449.25</v>
      </c>
      <c r="BA83">
        <v>0.1075</v>
      </c>
      <c r="BB83" s="1">
        <v>1307.5999999999999</v>
      </c>
      <c r="BC83">
        <v>9.7000000000000003E-2</v>
      </c>
      <c r="BD83" s="1">
        <v>13485.75</v>
      </c>
      <c r="BE83" s="1">
        <v>6286.19</v>
      </c>
      <c r="BF83">
        <v>2.2608999999999999</v>
      </c>
      <c r="BG83">
        <v>0.50729999999999997</v>
      </c>
      <c r="BH83">
        <v>0.21410000000000001</v>
      </c>
      <c r="BI83">
        <v>0.23319999999999999</v>
      </c>
      <c r="BJ83">
        <v>3.09E-2</v>
      </c>
      <c r="BK83">
        <v>1.46E-2</v>
      </c>
    </row>
    <row r="84" spans="1:63" x14ac:dyDescent="0.25">
      <c r="A84" t="s">
        <v>84</v>
      </c>
      <c r="B84">
        <v>45260</v>
      </c>
      <c r="C84">
        <v>50</v>
      </c>
      <c r="D84">
        <v>16.11</v>
      </c>
      <c r="E84">
        <v>805.5</v>
      </c>
      <c r="F84">
        <v>848.61</v>
      </c>
      <c r="G84">
        <v>1.06E-2</v>
      </c>
      <c r="H84">
        <v>0</v>
      </c>
      <c r="I84">
        <v>1.1999999999999999E-3</v>
      </c>
      <c r="J84">
        <v>1.1999999999999999E-3</v>
      </c>
      <c r="K84">
        <v>2.5899999999999999E-2</v>
      </c>
      <c r="L84">
        <v>0.93759999999999999</v>
      </c>
      <c r="M84">
        <v>2.3599999999999999E-2</v>
      </c>
      <c r="N84">
        <v>0.2737</v>
      </c>
      <c r="O84">
        <v>0</v>
      </c>
      <c r="P84">
        <v>0.1346</v>
      </c>
      <c r="Q84" s="1">
        <v>60568.55</v>
      </c>
      <c r="R84">
        <v>0.1333</v>
      </c>
      <c r="S84">
        <v>0.1</v>
      </c>
      <c r="T84">
        <v>0.76670000000000005</v>
      </c>
      <c r="U84">
        <v>7.2</v>
      </c>
      <c r="V84" s="1">
        <v>91333.17</v>
      </c>
      <c r="W84">
        <v>111.78</v>
      </c>
      <c r="X84" s="1">
        <v>137942.82</v>
      </c>
      <c r="Y84">
        <v>0.84009999999999996</v>
      </c>
      <c r="Z84">
        <v>0.12130000000000001</v>
      </c>
      <c r="AA84">
        <v>3.8699999999999998E-2</v>
      </c>
      <c r="AB84">
        <v>0.15989999999999999</v>
      </c>
      <c r="AC84">
        <v>137.94</v>
      </c>
      <c r="AD84" s="1">
        <v>3043.12</v>
      </c>
      <c r="AE84">
        <v>434.31</v>
      </c>
      <c r="AF84" s="1">
        <v>125644.34</v>
      </c>
      <c r="AG84">
        <v>165</v>
      </c>
      <c r="AH84" s="1">
        <v>37028</v>
      </c>
      <c r="AI84" s="1">
        <v>53001</v>
      </c>
      <c r="AJ84">
        <v>49.9</v>
      </c>
      <c r="AK84">
        <v>20</v>
      </c>
      <c r="AL84">
        <v>27.46</v>
      </c>
      <c r="AM84">
        <v>5</v>
      </c>
      <c r="AN84" s="1">
        <v>1672.24</v>
      </c>
      <c r="AO84">
        <v>1.0598000000000001</v>
      </c>
      <c r="AP84" s="1">
        <v>1525.23</v>
      </c>
      <c r="AQ84" s="1">
        <v>1710.51</v>
      </c>
      <c r="AR84" s="1">
        <v>7331.93</v>
      </c>
      <c r="AS84">
        <v>325.83999999999997</v>
      </c>
      <c r="AT84">
        <v>466.36</v>
      </c>
      <c r="AU84" s="1">
        <v>11359.87</v>
      </c>
      <c r="AV84" s="1">
        <v>7214.22</v>
      </c>
      <c r="AW84">
        <v>0.53500000000000003</v>
      </c>
      <c r="AX84" s="1">
        <v>4181.82</v>
      </c>
      <c r="AY84">
        <v>0.31009999999999999</v>
      </c>
      <c r="AZ84" s="1">
        <v>1603.58</v>
      </c>
      <c r="BA84">
        <v>0.11890000000000001</v>
      </c>
      <c r="BB84">
        <v>485.15</v>
      </c>
      <c r="BC84">
        <v>3.5999999999999997E-2</v>
      </c>
      <c r="BD84" s="1">
        <v>13484.78</v>
      </c>
      <c r="BE84" s="1">
        <v>6434.66</v>
      </c>
      <c r="BF84">
        <v>1.9021999999999999</v>
      </c>
      <c r="BG84">
        <v>0.52510000000000001</v>
      </c>
      <c r="BH84">
        <v>0.23230000000000001</v>
      </c>
      <c r="BI84">
        <v>0.1885</v>
      </c>
      <c r="BJ84">
        <v>3.9800000000000002E-2</v>
      </c>
      <c r="BK84">
        <v>1.43E-2</v>
      </c>
    </row>
    <row r="85" spans="1:63" x14ac:dyDescent="0.25">
      <c r="A85" t="s">
        <v>85</v>
      </c>
      <c r="B85">
        <v>50419</v>
      </c>
      <c r="C85">
        <v>11</v>
      </c>
      <c r="D85">
        <v>138.80000000000001</v>
      </c>
      <c r="E85" s="1">
        <v>1526.82</v>
      </c>
      <c r="F85" s="1">
        <v>1523.49</v>
      </c>
      <c r="G85">
        <v>3.8999999999999998E-3</v>
      </c>
      <c r="H85">
        <v>0</v>
      </c>
      <c r="I85">
        <v>7.1999999999999998E-3</v>
      </c>
      <c r="J85">
        <v>0</v>
      </c>
      <c r="K85">
        <v>2.3E-2</v>
      </c>
      <c r="L85">
        <v>0.94089999999999996</v>
      </c>
      <c r="M85">
        <v>2.4899999999999999E-2</v>
      </c>
      <c r="N85">
        <v>0.32790000000000002</v>
      </c>
      <c r="O85">
        <v>0</v>
      </c>
      <c r="P85">
        <v>0.1159</v>
      </c>
      <c r="Q85" s="1">
        <v>63504.07</v>
      </c>
      <c r="R85">
        <v>0.16950000000000001</v>
      </c>
      <c r="S85">
        <v>0.16950000000000001</v>
      </c>
      <c r="T85">
        <v>0.66100000000000003</v>
      </c>
      <c r="U85">
        <v>12</v>
      </c>
      <c r="V85" s="1">
        <v>84104</v>
      </c>
      <c r="W85">
        <v>123.92</v>
      </c>
      <c r="X85" s="1">
        <v>119125.06</v>
      </c>
      <c r="Y85">
        <v>0.81310000000000004</v>
      </c>
      <c r="Z85">
        <v>7.8200000000000006E-2</v>
      </c>
      <c r="AA85">
        <v>0.1086</v>
      </c>
      <c r="AB85">
        <v>0.18690000000000001</v>
      </c>
      <c r="AC85">
        <v>119.13</v>
      </c>
      <c r="AD85" s="1">
        <v>3911.1</v>
      </c>
      <c r="AE85">
        <v>486.95</v>
      </c>
      <c r="AF85" s="1">
        <v>111722.58</v>
      </c>
      <c r="AG85">
        <v>120</v>
      </c>
      <c r="AH85" s="1">
        <v>37168</v>
      </c>
      <c r="AI85" s="1">
        <v>52504</v>
      </c>
      <c r="AJ85">
        <v>49.99</v>
      </c>
      <c r="AK85">
        <v>29.01</v>
      </c>
      <c r="AL85">
        <v>48.71</v>
      </c>
      <c r="AM85">
        <v>5.81</v>
      </c>
      <c r="AN85" s="1">
        <v>1638.22</v>
      </c>
      <c r="AO85">
        <v>1.23</v>
      </c>
      <c r="AP85" s="1">
        <v>2162.88</v>
      </c>
      <c r="AQ85" s="1">
        <v>2144.2199999999998</v>
      </c>
      <c r="AR85" s="1">
        <v>7612.98</v>
      </c>
      <c r="AS85">
        <v>779.4</v>
      </c>
      <c r="AT85">
        <v>328.9</v>
      </c>
      <c r="AU85" s="1">
        <v>13028.38</v>
      </c>
      <c r="AV85" s="1">
        <v>6306.38</v>
      </c>
      <c r="AW85">
        <v>0.46860000000000002</v>
      </c>
      <c r="AX85" s="1">
        <v>4869.13</v>
      </c>
      <c r="AY85">
        <v>0.36180000000000001</v>
      </c>
      <c r="AZ85" s="1">
        <v>1581.27</v>
      </c>
      <c r="BA85">
        <v>0.11749999999999999</v>
      </c>
      <c r="BB85">
        <v>701.12</v>
      </c>
      <c r="BC85">
        <v>5.21E-2</v>
      </c>
      <c r="BD85" s="1">
        <v>13457.91</v>
      </c>
      <c r="BE85" s="1">
        <v>5778.78</v>
      </c>
      <c r="BF85">
        <v>1.6698</v>
      </c>
      <c r="BG85">
        <v>0.53149999999999997</v>
      </c>
      <c r="BH85">
        <v>0.26729999999999998</v>
      </c>
      <c r="BI85">
        <v>0.15670000000000001</v>
      </c>
      <c r="BJ85">
        <v>3.39E-2</v>
      </c>
      <c r="BK85">
        <v>1.06E-2</v>
      </c>
    </row>
    <row r="86" spans="1:63" x14ac:dyDescent="0.25">
      <c r="A86" t="s">
        <v>86</v>
      </c>
      <c r="B86">
        <v>45278</v>
      </c>
      <c r="C86">
        <v>289</v>
      </c>
      <c r="D86">
        <v>6.83</v>
      </c>
      <c r="E86" s="1">
        <v>1974.29</v>
      </c>
      <c r="F86" s="1">
        <v>1792.45</v>
      </c>
      <c r="G86">
        <v>1.6999999999999999E-3</v>
      </c>
      <c r="H86">
        <v>5.9999999999999995E-4</v>
      </c>
      <c r="I86">
        <v>2.2000000000000001E-3</v>
      </c>
      <c r="J86">
        <v>2.2000000000000001E-3</v>
      </c>
      <c r="K86">
        <v>1.78E-2</v>
      </c>
      <c r="L86">
        <v>0.96150000000000002</v>
      </c>
      <c r="M86">
        <v>1.3899999999999999E-2</v>
      </c>
      <c r="N86">
        <v>0.47610000000000002</v>
      </c>
      <c r="O86">
        <v>7.4000000000000003E-3</v>
      </c>
      <c r="P86">
        <v>0.1704</v>
      </c>
      <c r="Q86" s="1">
        <v>60595.44</v>
      </c>
      <c r="R86">
        <v>8.4699999999999998E-2</v>
      </c>
      <c r="S86">
        <v>0.2797</v>
      </c>
      <c r="T86">
        <v>0.63560000000000005</v>
      </c>
      <c r="U86">
        <v>27.5</v>
      </c>
      <c r="V86" s="1">
        <v>48261.67</v>
      </c>
      <c r="W86">
        <v>68.95</v>
      </c>
      <c r="X86" s="1">
        <v>319879.24</v>
      </c>
      <c r="Y86">
        <v>0.52939999999999998</v>
      </c>
      <c r="Z86">
        <v>0.2046</v>
      </c>
      <c r="AA86">
        <v>0.26600000000000001</v>
      </c>
      <c r="AB86">
        <v>0.47060000000000002</v>
      </c>
      <c r="AC86">
        <v>319.88</v>
      </c>
      <c r="AD86" s="1">
        <v>7953.5</v>
      </c>
      <c r="AE86">
        <v>458.79</v>
      </c>
      <c r="AF86" s="1">
        <v>301367</v>
      </c>
      <c r="AG86">
        <v>582</v>
      </c>
      <c r="AH86" s="1">
        <v>31583</v>
      </c>
      <c r="AI86" s="1">
        <v>53735</v>
      </c>
      <c r="AJ86">
        <v>32.200000000000003</v>
      </c>
      <c r="AK86">
        <v>22</v>
      </c>
      <c r="AL86">
        <v>22.73</v>
      </c>
      <c r="AM86">
        <v>4</v>
      </c>
      <c r="AN86">
        <v>0</v>
      </c>
      <c r="AO86">
        <v>0.92730000000000001</v>
      </c>
      <c r="AP86" s="1">
        <v>1593.1</v>
      </c>
      <c r="AQ86" s="1">
        <v>2934.81</v>
      </c>
      <c r="AR86" s="1">
        <v>8098.21</v>
      </c>
      <c r="AS86" s="1">
        <v>1105.69</v>
      </c>
      <c r="AT86">
        <v>317.60000000000002</v>
      </c>
      <c r="AU86" s="1">
        <v>14049.42</v>
      </c>
      <c r="AV86" s="1">
        <v>6775.54</v>
      </c>
      <c r="AW86">
        <v>0.43109999999999998</v>
      </c>
      <c r="AX86" s="1">
        <v>6656.87</v>
      </c>
      <c r="AY86">
        <v>0.42359999999999998</v>
      </c>
      <c r="AZ86" s="1">
        <v>1019.57</v>
      </c>
      <c r="BA86">
        <v>6.4899999999999999E-2</v>
      </c>
      <c r="BB86" s="1">
        <v>1263.68</v>
      </c>
      <c r="BC86">
        <v>8.0399999999999999E-2</v>
      </c>
      <c r="BD86" s="1">
        <v>15715.66</v>
      </c>
      <c r="BE86" s="1">
        <v>5230.9799999999996</v>
      </c>
      <c r="BF86">
        <v>1.4093</v>
      </c>
      <c r="BG86">
        <v>0.49440000000000001</v>
      </c>
      <c r="BH86">
        <v>0.25700000000000001</v>
      </c>
      <c r="BI86">
        <v>0.18990000000000001</v>
      </c>
      <c r="BJ86">
        <v>4.1500000000000002E-2</v>
      </c>
      <c r="BK86">
        <v>1.72E-2</v>
      </c>
    </row>
    <row r="87" spans="1:63" x14ac:dyDescent="0.25">
      <c r="A87" t="s">
        <v>87</v>
      </c>
      <c r="B87">
        <v>47258</v>
      </c>
      <c r="C87">
        <v>49</v>
      </c>
      <c r="D87">
        <v>11.6</v>
      </c>
      <c r="E87">
        <v>568.25</v>
      </c>
      <c r="F87">
        <v>593.45000000000005</v>
      </c>
      <c r="G87">
        <v>2.1899999999999999E-2</v>
      </c>
      <c r="H87">
        <v>0</v>
      </c>
      <c r="I87">
        <v>2.0199999999999999E-2</v>
      </c>
      <c r="J87">
        <v>0</v>
      </c>
      <c r="K87">
        <v>3.0300000000000001E-2</v>
      </c>
      <c r="L87">
        <v>0.88380000000000003</v>
      </c>
      <c r="M87">
        <v>4.3799999999999999E-2</v>
      </c>
      <c r="N87">
        <v>0.1893</v>
      </c>
      <c r="O87">
        <v>3.3999999999999998E-3</v>
      </c>
      <c r="P87">
        <v>0.1195</v>
      </c>
      <c r="Q87" s="1">
        <v>56565.97</v>
      </c>
      <c r="R87">
        <v>0.32729999999999998</v>
      </c>
      <c r="S87">
        <v>0.21820000000000001</v>
      </c>
      <c r="T87">
        <v>0.45450000000000002</v>
      </c>
      <c r="U87">
        <v>7.7</v>
      </c>
      <c r="V87" s="1">
        <v>77667.27</v>
      </c>
      <c r="W87">
        <v>70.7</v>
      </c>
      <c r="X87" s="1">
        <v>194355.48</v>
      </c>
      <c r="Y87">
        <v>0.87649999999999995</v>
      </c>
      <c r="Z87">
        <v>4.9500000000000002E-2</v>
      </c>
      <c r="AA87">
        <v>7.3999999999999996E-2</v>
      </c>
      <c r="AB87">
        <v>0.1235</v>
      </c>
      <c r="AC87">
        <v>194.36</v>
      </c>
      <c r="AD87" s="1">
        <v>4951.59</v>
      </c>
      <c r="AE87">
        <v>688.32</v>
      </c>
      <c r="AF87" s="1">
        <v>175121.85</v>
      </c>
      <c r="AG87">
        <v>395</v>
      </c>
      <c r="AH87" s="1">
        <v>34553</v>
      </c>
      <c r="AI87" s="1">
        <v>59376</v>
      </c>
      <c r="AJ87">
        <v>34.340000000000003</v>
      </c>
      <c r="AK87">
        <v>24.77</v>
      </c>
      <c r="AL87">
        <v>24.68</v>
      </c>
      <c r="AM87">
        <v>4.4000000000000004</v>
      </c>
      <c r="AN87" s="1">
        <v>1889.71</v>
      </c>
      <c r="AO87">
        <v>1.5377000000000001</v>
      </c>
      <c r="AP87" s="1">
        <v>1787.14</v>
      </c>
      <c r="AQ87" s="1">
        <v>2238.0500000000002</v>
      </c>
      <c r="AR87" s="1">
        <v>6545.44</v>
      </c>
      <c r="AS87">
        <v>420.85</v>
      </c>
      <c r="AT87">
        <v>539.89</v>
      </c>
      <c r="AU87" s="1">
        <v>11531.37</v>
      </c>
      <c r="AV87" s="1">
        <v>4969.79</v>
      </c>
      <c r="AW87">
        <v>0.37609999999999999</v>
      </c>
      <c r="AX87" s="1">
        <v>5747.7</v>
      </c>
      <c r="AY87">
        <v>0.43490000000000001</v>
      </c>
      <c r="AZ87" s="1">
        <v>2039.83</v>
      </c>
      <c r="BA87">
        <v>0.15440000000000001</v>
      </c>
      <c r="BB87">
        <v>457.72</v>
      </c>
      <c r="BC87">
        <v>3.4599999999999999E-2</v>
      </c>
      <c r="BD87" s="1">
        <v>13215.03</v>
      </c>
      <c r="BE87" s="1">
        <v>5256.84</v>
      </c>
      <c r="BF87">
        <v>1.2488999999999999</v>
      </c>
      <c r="BG87">
        <v>0.55859999999999999</v>
      </c>
      <c r="BH87">
        <v>0.19259999999999999</v>
      </c>
      <c r="BI87">
        <v>0.2006</v>
      </c>
      <c r="BJ87">
        <v>3.5999999999999997E-2</v>
      </c>
      <c r="BK87">
        <v>1.2200000000000001E-2</v>
      </c>
    </row>
    <row r="88" spans="1:63" x14ac:dyDescent="0.25">
      <c r="A88" t="s">
        <v>88</v>
      </c>
      <c r="B88">
        <v>43729</v>
      </c>
      <c r="C88">
        <v>146</v>
      </c>
      <c r="D88">
        <v>19.059999999999999</v>
      </c>
      <c r="E88" s="1">
        <v>2783.37</v>
      </c>
      <c r="F88" s="1">
        <v>2753.56</v>
      </c>
      <c r="G88">
        <v>8.3000000000000001E-3</v>
      </c>
      <c r="H88">
        <v>4.5699999999999998E-2</v>
      </c>
      <c r="I88">
        <v>9.1000000000000004E-3</v>
      </c>
      <c r="J88">
        <v>1.8E-3</v>
      </c>
      <c r="K88">
        <v>3.4099999999999998E-2</v>
      </c>
      <c r="L88">
        <v>0.87150000000000005</v>
      </c>
      <c r="M88">
        <v>2.9399999999999999E-2</v>
      </c>
      <c r="N88">
        <v>0.4199</v>
      </c>
      <c r="O88">
        <v>3.5999999999999997E-2</v>
      </c>
      <c r="P88">
        <v>0.18160000000000001</v>
      </c>
      <c r="Q88" s="1">
        <v>60770.07</v>
      </c>
      <c r="R88">
        <v>0.16839999999999999</v>
      </c>
      <c r="S88">
        <v>0.15310000000000001</v>
      </c>
      <c r="T88">
        <v>0.67859999999999998</v>
      </c>
      <c r="U88">
        <v>30.33</v>
      </c>
      <c r="V88" s="1">
        <v>71453.710000000006</v>
      </c>
      <c r="W88">
        <v>91.69</v>
      </c>
      <c r="X88" s="1">
        <v>159233.89000000001</v>
      </c>
      <c r="Y88">
        <v>0.84219999999999995</v>
      </c>
      <c r="Z88">
        <v>0.125</v>
      </c>
      <c r="AA88">
        <v>3.2800000000000003E-2</v>
      </c>
      <c r="AB88">
        <v>0.1578</v>
      </c>
      <c r="AC88">
        <v>159.22999999999999</v>
      </c>
      <c r="AD88" s="1">
        <v>5083.3599999999997</v>
      </c>
      <c r="AE88">
        <v>651.6</v>
      </c>
      <c r="AF88" s="1">
        <v>155645.24</v>
      </c>
      <c r="AG88">
        <v>309</v>
      </c>
      <c r="AH88" s="1">
        <v>34050</v>
      </c>
      <c r="AI88" s="1">
        <v>53359</v>
      </c>
      <c r="AJ88">
        <v>34.85</v>
      </c>
      <c r="AK88">
        <v>31.84</v>
      </c>
      <c r="AL88">
        <v>31.75</v>
      </c>
      <c r="AM88">
        <v>4.7</v>
      </c>
      <c r="AN88" s="1">
        <v>1333.27</v>
      </c>
      <c r="AO88">
        <v>1.5552999999999999</v>
      </c>
      <c r="AP88" s="1">
        <v>1443.87</v>
      </c>
      <c r="AQ88" s="1">
        <v>1891.6</v>
      </c>
      <c r="AR88" s="1">
        <v>7690.89</v>
      </c>
      <c r="AS88">
        <v>871.92</v>
      </c>
      <c r="AT88">
        <v>516.25</v>
      </c>
      <c r="AU88" s="1">
        <v>12414.53</v>
      </c>
      <c r="AV88" s="1">
        <v>5279.29</v>
      </c>
      <c r="AW88">
        <v>0.37559999999999999</v>
      </c>
      <c r="AX88" s="1">
        <v>6003.93</v>
      </c>
      <c r="AY88">
        <v>0.42709999999999998</v>
      </c>
      <c r="AZ88" s="1">
        <v>1386.61</v>
      </c>
      <c r="BA88">
        <v>9.8699999999999996E-2</v>
      </c>
      <c r="BB88" s="1">
        <v>1385.97</v>
      </c>
      <c r="BC88">
        <v>9.8599999999999993E-2</v>
      </c>
      <c r="BD88" s="1">
        <v>14055.79</v>
      </c>
      <c r="BE88" s="1">
        <v>3950.4</v>
      </c>
      <c r="BF88">
        <v>1.1093</v>
      </c>
      <c r="BG88">
        <v>0.52480000000000004</v>
      </c>
      <c r="BH88">
        <v>0.23019999999999999</v>
      </c>
      <c r="BI88">
        <v>0.19070000000000001</v>
      </c>
      <c r="BJ88">
        <v>3.6700000000000003E-2</v>
      </c>
      <c r="BK88">
        <v>1.77E-2</v>
      </c>
    </row>
    <row r="89" spans="1:63" x14ac:dyDescent="0.25">
      <c r="A89" t="s">
        <v>89</v>
      </c>
      <c r="B89">
        <v>47829</v>
      </c>
      <c r="C89">
        <v>64</v>
      </c>
      <c r="D89">
        <v>17.579999999999998</v>
      </c>
      <c r="E89" s="1">
        <v>1125.1099999999999</v>
      </c>
      <c r="F89" s="1">
        <v>1069.3699999999999</v>
      </c>
      <c r="G89">
        <v>4.7000000000000002E-3</v>
      </c>
      <c r="H89">
        <v>0</v>
      </c>
      <c r="I89">
        <v>2.8E-3</v>
      </c>
      <c r="J89">
        <v>0</v>
      </c>
      <c r="K89">
        <v>1.5900000000000001E-2</v>
      </c>
      <c r="L89">
        <v>0.91779999999999995</v>
      </c>
      <c r="M89">
        <v>5.8900000000000001E-2</v>
      </c>
      <c r="N89">
        <v>0.21440000000000001</v>
      </c>
      <c r="O89">
        <v>8.9999999999999998E-4</v>
      </c>
      <c r="P89">
        <v>0.1019</v>
      </c>
      <c r="Q89" s="1">
        <v>55322.94</v>
      </c>
      <c r="R89">
        <v>0.20830000000000001</v>
      </c>
      <c r="S89">
        <v>0.26390000000000002</v>
      </c>
      <c r="T89">
        <v>0.52780000000000005</v>
      </c>
      <c r="U89">
        <v>5</v>
      </c>
      <c r="V89" s="1">
        <v>90231.2</v>
      </c>
      <c r="W89">
        <v>214.44</v>
      </c>
      <c r="X89" s="1">
        <v>147222.62</v>
      </c>
      <c r="Y89">
        <v>0.91200000000000003</v>
      </c>
      <c r="Z89">
        <v>4.8599999999999997E-2</v>
      </c>
      <c r="AA89">
        <v>3.9399999999999998E-2</v>
      </c>
      <c r="AB89">
        <v>8.7999999999999995E-2</v>
      </c>
      <c r="AC89">
        <v>147.22</v>
      </c>
      <c r="AD89" s="1">
        <v>3380.53</v>
      </c>
      <c r="AE89">
        <v>416.74</v>
      </c>
      <c r="AF89" s="1">
        <v>147997.09</v>
      </c>
      <c r="AG89">
        <v>273</v>
      </c>
      <c r="AH89" s="1">
        <v>42295</v>
      </c>
      <c r="AI89" s="1">
        <v>62147</v>
      </c>
      <c r="AJ89">
        <v>39</v>
      </c>
      <c r="AK89">
        <v>22.13</v>
      </c>
      <c r="AL89">
        <v>25.59</v>
      </c>
      <c r="AM89">
        <v>4.4000000000000004</v>
      </c>
      <c r="AN89" s="1">
        <v>1276.06</v>
      </c>
      <c r="AO89">
        <v>1.0254000000000001</v>
      </c>
      <c r="AP89" s="1">
        <v>1435.54</v>
      </c>
      <c r="AQ89" s="1">
        <v>2543.75</v>
      </c>
      <c r="AR89" s="1">
        <v>6393.25</v>
      </c>
      <c r="AS89">
        <v>568.72</v>
      </c>
      <c r="AT89">
        <v>504.69</v>
      </c>
      <c r="AU89" s="1">
        <v>11445.95</v>
      </c>
      <c r="AV89" s="1">
        <v>5996.37</v>
      </c>
      <c r="AW89">
        <v>0.50839999999999996</v>
      </c>
      <c r="AX89" s="1">
        <v>4274.6400000000003</v>
      </c>
      <c r="AY89">
        <v>0.3624</v>
      </c>
      <c r="AZ89">
        <v>957.16</v>
      </c>
      <c r="BA89">
        <v>8.1100000000000005E-2</v>
      </c>
      <c r="BB89">
        <v>567.57000000000005</v>
      </c>
      <c r="BC89">
        <v>4.8099999999999997E-2</v>
      </c>
      <c r="BD89" s="1">
        <v>11795.74</v>
      </c>
      <c r="BE89" s="1">
        <v>4876.8999999999996</v>
      </c>
      <c r="BF89">
        <v>1.2815000000000001</v>
      </c>
      <c r="BG89">
        <v>0.48759999999999998</v>
      </c>
      <c r="BH89">
        <v>0.249</v>
      </c>
      <c r="BI89">
        <v>0.17050000000000001</v>
      </c>
      <c r="BJ89">
        <v>3.4200000000000001E-2</v>
      </c>
      <c r="BK89">
        <v>5.8799999999999998E-2</v>
      </c>
    </row>
    <row r="90" spans="1:63" x14ac:dyDescent="0.25">
      <c r="A90" t="s">
        <v>90</v>
      </c>
      <c r="B90">
        <v>43737</v>
      </c>
      <c r="C90">
        <v>31</v>
      </c>
      <c r="D90">
        <v>257.44</v>
      </c>
      <c r="E90" s="1">
        <v>7980.67</v>
      </c>
      <c r="F90" s="1">
        <v>8062.83</v>
      </c>
      <c r="G90">
        <v>9.5500000000000002E-2</v>
      </c>
      <c r="H90">
        <v>5.0000000000000001E-4</v>
      </c>
      <c r="I90">
        <v>7.7799999999999994E-2</v>
      </c>
      <c r="J90">
        <v>5.0000000000000001E-4</v>
      </c>
      <c r="K90">
        <v>2.53E-2</v>
      </c>
      <c r="L90">
        <v>0.75039999999999996</v>
      </c>
      <c r="M90">
        <v>0.05</v>
      </c>
      <c r="N90">
        <v>0.1552</v>
      </c>
      <c r="O90">
        <v>2.1000000000000001E-2</v>
      </c>
      <c r="P90">
        <v>0.13519999999999999</v>
      </c>
      <c r="Q90" s="1">
        <v>77708.399999999994</v>
      </c>
      <c r="R90">
        <v>0.1933</v>
      </c>
      <c r="S90">
        <v>0.19159999999999999</v>
      </c>
      <c r="T90">
        <v>0.61509999999999998</v>
      </c>
      <c r="U90">
        <v>37.5</v>
      </c>
      <c r="V90" s="1">
        <v>118631.95</v>
      </c>
      <c r="W90">
        <v>212.59</v>
      </c>
      <c r="X90" s="1">
        <v>237650.4</v>
      </c>
      <c r="Y90">
        <v>0.80600000000000005</v>
      </c>
      <c r="Z90">
        <v>0.17150000000000001</v>
      </c>
      <c r="AA90">
        <v>2.2499999999999999E-2</v>
      </c>
      <c r="AB90">
        <v>0.19400000000000001</v>
      </c>
      <c r="AC90">
        <v>237.65</v>
      </c>
      <c r="AD90" s="1">
        <v>11548.03</v>
      </c>
      <c r="AE90" s="1">
        <v>1173.8</v>
      </c>
      <c r="AF90" s="1">
        <v>235386.5</v>
      </c>
      <c r="AG90">
        <v>526</v>
      </c>
      <c r="AH90" s="1">
        <v>50813</v>
      </c>
      <c r="AI90" s="1">
        <v>104947</v>
      </c>
      <c r="AJ90">
        <v>79.14</v>
      </c>
      <c r="AK90">
        <v>47.33</v>
      </c>
      <c r="AL90">
        <v>50.5</v>
      </c>
      <c r="AM90">
        <v>5.25</v>
      </c>
      <c r="AN90">
        <v>0</v>
      </c>
      <c r="AO90">
        <v>0.62929999999999997</v>
      </c>
      <c r="AP90" s="1">
        <v>1690.24</v>
      </c>
      <c r="AQ90" s="1">
        <v>2178.25</v>
      </c>
      <c r="AR90" s="1">
        <v>8519.5300000000007</v>
      </c>
      <c r="AS90" s="1">
        <v>1530.77</v>
      </c>
      <c r="AT90">
        <v>264.19</v>
      </c>
      <c r="AU90" s="1">
        <v>14182.98</v>
      </c>
      <c r="AV90" s="1">
        <v>2757.62</v>
      </c>
      <c r="AW90">
        <v>0.20230000000000001</v>
      </c>
      <c r="AX90" s="1">
        <v>9705.56</v>
      </c>
      <c r="AY90">
        <v>0.71189999999999998</v>
      </c>
      <c r="AZ90">
        <v>689.19</v>
      </c>
      <c r="BA90">
        <v>5.0599999999999999E-2</v>
      </c>
      <c r="BB90">
        <v>481.41</v>
      </c>
      <c r="BC90">
        <v>3.5299999999999998E-2</v>
      </c>
      <c r="BD90" s="1">
        <v>13633.8</v>
      </c>
      <c r="BE90" s="1">
        <v>1274.51</v>
      </c>
      <c r="BF90">
        <v>0.1203</v>
      </c>
      <c r="BG90">
        <v>0.60409999999999997</v>
      </c>
      <c r="BH90">
        <v>0.29680000000000001</v>
      </c>
      <c r="BI90">
        <v>5.8099999999999999E-2</v>
      </c>
      <c r="BJ90">
        <v>2.1700000000000001E-2</v>
      </c>
      <c r="BK90">
        <v>1.9199999999999998E-2</v>
      </c>
    </row>
    <row r="91" spans="1:63" x14ac:dyDescent="0.25">
      <c r="A91" t="s">
        <v>91</v>
      </c>
      <c r="B91">
        <v>46714</v>
      </c>
      <c r="C91">
        <v>161</v>
      </c>
      <c r="D91">
        <v>6.54</v>
      </c>
      <c r="E91" s="1">
        <v>1052.45</v>
      </c>
      <c r="F91">
        <v>943.58</v>
      </c>
      <c r="G91">
        <v>3.2000000000000002E-3</v>
      </c>
      <c r="H91">
        <v>0</v>
      </c>
      <c r="I91">
        <v>4.1999999999999997E-3</v>
      </c>
      <c r="J91">
        <v>0</v>
      </c>
      <c r="K91">
        <v>6.4600000000000005E-2</v>
      </c>
      <c r="L91">
        <v>0.89829999999999999</v>
      </c>
      <c r="M91">
        <v>2.9700000000000001E-2</v>
      </c>
      <c r="N91">
        <v>0.3327</v>
      </c>
      <c r="O91">
        <v>4.1999999999999997E-3</v>
      </c>
      <c r="P91">
        <v>0.14699999999999999</v>
      </c>
      <c r="Q91" s="1">
        <v>63102.86</v>
      </c>
      <c r="R91">
        <v>0.10390000000000001</v>
      </c>
      <c r="S91">
        <v>0.18179999999999999</v>
      </c>
      <c r="T91">
        <v>0.71430000000000005</v>
      </c>
      <c r="U91">
        <v>10</v>
      </c>
      <c r="V91" s="1">
        <v>75312.100000000006</v>
      </c>
      <c r="W91">
        <v>100.81</v>
      </c>
      <c r="X91" s="1">
        <v>166429.03</v>
      </c>
      <c r="Y91">
        <v>0.88019999999999998</v>
      </c>
      <c r="Z91">
        <v>1.8800000000000001E-2</v>
      </c>
      <c r="AA91">
        <v>0.1009</v>
      </c>
      <c r="AB91">
        <v>0.1198</v>
      </c>
      <c r="AC91">
        <v>166.43</v>
      </c>
      <c r="AD91" s="1">
        <v>4442.6099999999997</v>
      </c>
      <c r="AE91">
        <v>503.43</v>
      </c>
      <c r="AF91" s="1">
        <v>166651.35</v>
      </c>
      <c r="AG91">
        <v>364</v>
      </c>
      <c r="AH91" s="1">
        <v>34876</v>
      </c>
      <c r="AI91" s="1">
        <v>52454</v>
      </c>
      <c r="AJ91">
        <v>27.55</v>
      </c>
      <c r="AK91">
        <v>26.59</v>
      </c>
      <c r="AL91">
        <v>27</v>
      </c>
      <c r="AM91">
        <v>4.8</v>
      </c>
      <c r="AN91" s="1">
        <v>1045.7</v>
      </c>
      <c r="AO91">
        <v>1.7186999999999999</v>
      </c>
      <c r="AP91" s="1">
        <v>1919.41</v>
      </c>
      <c r="AQ91" s="1">
        <v>2140.36</v>
      </c>
      <c r="AR91" s="1">
        <v>7509.17</v>
      </c>
      <c r="AS91">
        <v>592.02</v>
      </c>
      <c r="AT91">
        <v>188.72</v>
      </c>
      <c r="AU91" s="1">
        <v>12349.69</v>
      </c>
      <c r="AV91" s="1">
        <v>7774.56</v>
      </c>
      <c r="AW91">
        <v>0.52339999999999998</v>
      </c>
      <c r="AX91" s="1">
        <v>5060.6899999999996</v>
      </c>
      <c r="AY91">
        <v>0.3407</v>
      </c>
      <c r="AZ91" s="1">
        <v>1282.3399999999999</v>
      </c>
      <c r="BA91">
        <v>8.6300000000000002E-2</v>
      </c>
      <c r="BB91">
        <v>737</v>
      </c>
      <c r="BC91">
        <v>4.9599999999999998E-2</v>
      </c>
      <c r="BD91" s="1">
        <v>14854.59</v>
      </c>
      <c r="BE91" s="1">
        <v>5655.33</v>
      </c>
      <c r="BF91">
        <v>2.0434999999999999</v>
      </c>
      <c r="BG91">
        <v>0.54759999999999998</v>
      </c>
      <c r="BH91">
        <v>0.24110000000000001</v>
      </c>
      <c r="BI91">
        <v>0.1658</v>
      </c>
      <c r="BJ91">
        <v>2.5000000000000001E-2</v>
      </c>
      <c r="BK91">
        <v>2.0500000000000001E-2</v>
      </c>
    </row>
    <row r="92" spans="1:63" x14ac:dyDescent="0.25">
      <c r="A92" t="s">
        <v>92</v>
      </c>
      <c r="B92">
        <v>45286</v>
      </c>
      <c r="C92">
        <v>12</v>
      </c>
      <c r="D92">
        <v>145.66</v>
      </c>
      <c r="E92" s="1">
        <v>1747.91</v>
      </c>
      <c r="F92" s="1">
        <v>1789.03</v>
      </c>
      <c r="G92">
        <v>1.23E-2</v>
      </c>
      <c r="H92">
        <v>5.9999999999999995E-4</v>
      </c>
      <c r="I92">
        <v>1.5100000000000001E-2</v>
      </c>
      <c r="J92">
        <v>0</v>
      </c>
      <c r="K92">
        <v>3.3000000000000002E-2</v>
      </c>
      <c r="L92">
        <v>0.92230000000000001</v>
      </c>
      <c r="M92">
        <v>1.6799999999999999E-2</v>
      </c>
      <c r="N92">
        <v>3.2099999999999997E-2</v>
      </c>
      <c r="O92">
        <v>7.7000000000000002E-3</v>
      </c>
      <c r="P92">
        <v>0.1024</v>
      </c>
      <c r="Q92" s="1">
        <v>68939.460000000006</v>
      </c>
      <c r="R92">
        <v>0.17899999999999999</v>
      </c>
      <c r="S92">
        <v>0.16669999999999999</v>
      </c>
      <c r="T92">
        <v>0.65429999999999999</v>
      </c>
      <c r="U92">
        <v>19</v>
      </c>
      <c r="V92" s="1">
        <v>89894.53</v>
      </c>
      <c r="W92">
        <v>92</v>
      </c>
      <c r="X92" s="1">
        <v>319972.52</v>
      </c>
      <c r="Y92">
        <v>0.91559999999999997</v>
      </c>
      <c r="Z92">
        <v>6.6199999999999995E-2</v>
      </c>
      <c r="AA92">
        <v>1.8200000000000001E-2</v>
      </c>
      <c r="AB92">
        <v>8.4400000000000003E-2</v>
      </c>
      <c r="AC92">
        <v>319.97000000000003</v>
      </c>
      <c r="AD92" s="1">
        <v>16511.64</v>
      </c>
      <c r="AE92" s="1">
        <v>1939.23</v>
      </c>
      <c r="AF92" s="1">
        <v>320890.15000000002</v>
      </c>
      <c r="AG92">
        <v>592</v>
      </c>
      <c r="AH92" s="1">
        <v>64273</v>
      </c>
      <c r="AI92" s="1">
        <v>206234</v>
      </c>
      <c r="AJ92">
        <v>114.45</v>
      </c>
      <c r="AK92">
        <v>49.74</v>
      </c>
      <c r="AL92">
        <v>60.04</v>
      </c>
      <c r="AM92">
        <v>4.5</v>
      </c>
      <c r="AN92">
        <v>0</v>
      </c>
      <c r="AO92">
        <v>0.63380000000000003</v>
      </c>
      <c r="AP92" s="1">
        <v>2316.29</v>
      </c>
      <c r="AQ92" s="1">
        <v>2751.35</v>
      </c>
      <c r="AR92" s="1">
        <v>10203.49</v>
      </c>
      <c r="AS92">
        <v>929.02</v>
      </c>
      <c r="AT92">
        <v>114.76</v>
      </c>
      <c r="AU92" s="1">
        <v>16314.91</v>
      </c>
      <c r="AV92" s="1">
        <v>2652.57</v>
      </c>
      <c r="AW92">
        <v>0.14199999999999999</v>
      </c>
      <c r="AX92" s="1">
        <v>14659</v>
      </c>
      <c r="AY92">
        <v>0.78449999999999998</v>
      </c>
      <c r="AZ92" s="1">
        <v>1095.96</v>
      </c>
      <c r="BA92">
        <v>5.8700000000000002E-2</v>
      </c>
      <c r="BB92">
        <v>278.70999999999998</v>
      </c>
      <c r="BC92">
        <v>1.49E-2</v>
      </c>
      <c r="BD92" s="1">
        <v>18686.25</v>
      </c>
      <c r="BE92">
        <v>732.38</v>
      </c>
      <c r="BF92">
        <v>3.7999999999999999E-2</v>
      </c>
      <c r="BG92">
        <v>0.59599999999999997</v>
      </c>
      <c r="BH92">
        <v>0.2195</v>
      </c>
      <c r="BI92">
        <v>0.14929999999999999</v>
      </c>
      <c r="BJ92">
        <v>1.9E-2</v>
      </c>
      <c r="BK92">
        <v>1.6299999999999999E-2</v>
      </c>
    </row>
    <row r="93" spans="1:63" x14ac:dyDescent="0.25">
      <c r="A93" t="s">
        <v>93</v>
      </c>
      <c r="B93">
        <v>50138</v>
      </c>
      <c r="C93">
        <v>26</v>
      </c>
      <c r="D93">
        <v>52.79</v>
      </c>
      <c r="E93" s="1">
        <v>1372.61</v>
      </c>
      <c r="F93" s="1">
        <v>1304.4100000000001</v>
      </c>
      <c r="G93">
        <v>5.4000000000000003E-3</v>
      </c>
      <c r="H93">
        <v>0</v>
      </c>
      <c r="I93">
        <v>4.5999999999999999E-3</v>
      </c>
      <c r="J93">
        <v>8.0000000000000004E-4</v>
      </c>
      <c r="K93">
        <v>1.46E-2</v>
      </c>
      <c r="L93">
        <v>0.93940000000000001</v>
      </c>
      <c r="M93">
        <v>3.5299999999999998E-2</v>
      </c>
      <c r="N93">
        <v>0.30109999999999998</v>
      </c>
      <c r="O93">
        <v>4.3E-3</v>
      </c>
      <c r="P93">
        <v>0.11169999999999999</v>
      </c>
      <c r="Q93" s="1">
        <v>64838.22</v>
      </c>
      <c r="R93">
        <v>0.1237</v>
      </c>
      <c r="S93">
        <v>0.2268</v>
      </c>
      <c r="T93">
        <v>0.64949999999999997</v>
      </c>
      <c r="U93">
        <v>13.68</v>
      </c>
      <c r="V93" s="1">
        <v>89298.3</v>
      </c>
      <c r="W93">
        <v>96.74</v>
      </c>
      <c r="X93" s="1">
        <v>126531.99</v>
      </c>
      <c r="Y93">
        <v>0.8629</v>
      </c>
      <c r="Z93">
        <v>0.10979999999999999</v>
      </c>
      <c r="AA93">
        <v>2.7199999999999998E-2</v>
      </c>
      <c r="AB93">
        <v>0.1371</v>
      </c>
      <c r="AC93">
        <v>126.53</v>
      </c>
      <c r="AD93" s="1">
        <v>5236.62</v>
      </c>
      <c r="AE93">
        <v>767.27</v>
      </c>
      <c r="AF93" s="1">
        <v>125785.14</v>
      </c>
      <c r="AG93">
        <v>166</v>
      </c>
      <c r="AH93" s="1">
        <v>36347</v>
      </c>
      <c r="AI93" s="1">
        <v>52839</v>
      </c>
      <c r="AJ93">
        <v>49.4</v>
      </c>
      <c r="AK93">
        <v>40.479999999999997</v>
      </c>
      <c r="AL93">
        <v>46.53</v>
      </c>
      <c r="AM93">
        <v>5.7</v>
      </c>
      <c r="AN93">
        <v>0</v>
      </c>
      <c r="AO93">
        <v>1.0912999999999999</v>
      </c>
      <c r="AP93" s="1">
        <v>1643.41</v>
      </c>
      <c r="AQ93" s="1">
        <v>2044.68</v>
      </c>
      <c r="AR93" s="1">
        <v>6642.14</v>
      </c>
      <c r="AS93">
        <v>916.57</v>
      </c>
      <c r="AT93">
        <v>282.88</v>
      </c>
      <c r="AU93" s="1">
        <v>11529.68</v>
      </c>
      <c r="AV93" s="1">
        <v>6473.89</v>
      </c>
      <c r="AW93">
        <v>0.53210000000000002</v>
      </c>
      <c r="AX93" s="1">
        <v>4495.12</v>
      </c>
      <c r="AY93">
        <v>0.36940000000000001</v>
      </c>
      <c r="AZ93">
        <v>618.55999999999995</v>
      </c>
      <c r="BA93">
        <v>5.0799999999999998E-2</v>
      </c>
      <c r="BB93">
        <v>579.75</v>
      </c>
      <c r="BC93">
        <v>4.7600000000000003E-2</v>
      </c>
      <c r="BD93" s="1">
        <v>12167.33</v>
      </c>
      <c r="BE93" s="1">
        <v>4679.53</v>
      </c>
      <c r="BF93">
        <v>1.3171999999999999</v>
      </c>
      <c r="BG93">
        <v>0.56200000000000006</v>
      </c>
      <c r="BH93">
        <v>0.23080000000000001</v>
      </c>
      <c r="BI93">
        <v>0.16</v>
      </c>
      <c r="BJ93">
        <v>3.3500000000000002E-2</v>
      </c>
      <c r="BK93">
        <v>1.37E-2</v>
      </c>
    </row>
    <row r="94" spans="1:63" x14ac:dyDescent="0.25">
      <c r="A94" t="s">
        <v>94</v>
      </c>
      <c r="B94">
        <v>47183</v>
      </c>
      <c r="C94">
        <v>75</v>
      </c>
      <c r="D94">
        <v>37.549999999999997</v>
      </c>
      <c r="E94" s="1">
        <v>2816.54</v>
      </c>
      <c r="F94" s="1">
        <v>2750.23</v>
      </c>
      <c r="G94">
        <v>6.8999999999999999E-3</v>
      </c>
      <c r="H94">
        <v>0</v>
      </c>
      <c r="I94">
        <v>7.3000000000000001E-3</v>
      </c>
      <c r="J94">
        <v>1.8E-3</v>
      </c>
      <c r="K94">
        <v>3.5200000000000002E-2</v>
      </c>
      <c r="L94">
        <v>0.92410000000000003</v>
      </c>
      <c r="M94">
        <v>2.47E-2</v>
      </c>
      <c r="N94">
        <v>0.18440000000000001</v>
      </c>
      <c r="O94">
        <v>8.8999999999999999E-3</v>
      </c>
      <c r="P94">
        <v>9.9000000000000005E-2</v>
      </c>
      <c r="Q94" s="1">
        <v>67616.7</v>
      </c>
      <c r="R94">
        <v>0.12280000000000001</v>
      </c>
      <c r="S94">
        <v>0.21640000000000001</v>
      </c>
      <c r="T94">
        <v>0.66080000000000005</v>
      </c>
      <c r="U94">
        <v>15.5</v>
      </c>
      <c r="V94" s="1">
        <v>100233.43</v>
      </c>
      <c r="W94">
        <v>179.77</v>
      </c>
      <c r="X94" s="1">
        <v>246807.09</v>
      </c>
      <c r="Y94">
        <v>0.8286</v>
      </c>
      <c r="Z94">
        <v>0.129</v>
      </c>
      <c r="AA94">
        <v>4.24E-2</v>
      </c>
      <c r="AB94">
        <v>0.1714</v>
      </c>
      <c r="AC94">
        <v>246.81</v>
      </c>
      <c r="AD94" s="1">
        <v>10601.19</v>
      </c>
      <c r="AE94">
        <v>950.24</v>
      </c>
      <c r="AF94" s="1">
        <v>242558.48</v>
      </c>
      <c r="AG94">
        <v>538</v>
      </c>
      <c r="AH94" s="1">
        <v>43577</v>
      </c>
      <c r="AI94" s="1">
        <v>87420</v>
      </c>
      <c r="AJ94">
        <v>80.180000000000007</v>
      </c>
      <c r="AK94">
        <v>40.22</v>
      </c>
      <c r="AL94">
        <v>48.3</v>
      </c>
      <c r="AM94">
        <v>4.5</v>
      </c>
      <c r="AN94">
        <v>0</v>
      </c>
      <c r="AO94">
        <v>0.97519999999999996</v>
      </c>
      <c r="AP94" s="1">
        <v>1565.05</v>
      </c>
      <c r="AQ94" s="1">
        <v>2029.44</v>
      </c>
      <c r="AR94" s="1">
        <v>7139.83</v>
      </c>
      <c r="AS94">
        <v>846.47</v>
      </c>
      <c r="AT94">
        <v>318.54000000000002</v>
      </c>
      <c r="AU94" s="1">
        <v>11899.32</v>
      </c>
      <c r="AV94" s="1">
        <v>3045.61</v>
      </c>
      <c r="AW94">
        <v>0.21490000000000001</v>
      </c>
      <c r="AX94" s="1">
        <v>9548.9</v>
      </c>
      <c r="AY94">
        <v>0.67359999999999998</v>
      </c>
      <c r="AZ94">
        <v>899.89</v>
      </c>
      <c r="BA94">
        <v>6.3500000000000001E-2</v>
      </c>
      <c r="BB94">
        <v>680.67</v>
      </c>
      <c r="BC94">
        <v>4.8000000000000001E-2</v>
      </c>
      <c r="BD94" s="1">
        <v>14175.07</v>
      </c>
      <c r="BE94" s="1">
        <v>1479.82</v>
      </c>
      <c r="BF94">
        <v>0.1749</v>
      </c>
      <c r="BG94">
        <v>0.58960000000000001</v>
      </c>
      <c r="BH94">
        <v>0.25040000000000001</v>
      </c>
      <c r="BI94">
        <v>0.1158</v>
      </c>
      <c r="BJ94">
        <v>2.5700000000000001E-2</v>
      </c>
      <c r="BK94">
        <v>1.8499999999999999E-2</v>
      </c>
    </row>
    <row r="95" spans="1:63" x14ac:dyDescent="0.25">
      <c r="A95" t="s">
        <v>95</v>
      </c>
      <c r="B95">
        <v>45294</v>
      </c>
      <c r="C95">
        <v>31</v>
      </c>
      <c r="D95">
        <v>39.909999999999997</v>
      </c>
      <c r="E95" s="1">
        <v>1237.32</v>
      </c>
      <c r="F95" s="1">
        <v>1259.2</v>
      </c>
      <c r="G95">
        <v>1.6000000000000001E-3</v>
      </c>
      <c r="H95">
        <v>0</v>
      </c>
      <c r="I95">
        <v>5.5999999999999999E-3</v>
      </c>
      <c r="J95">
        <v>8.0000000000000004E-4</v>
      </c>
      <c r="K95">
        <v>7.9000000000000008E-3</v>
      </c>
      <c r="L95">
        <v>0.95550000000000002</v>
      </c>
      <c r="M95">
        <v>2.86E-2</v>
      </c>
      <c r="N95">
        <v>0.40310000000000001</v>
      </c>
      <c r="O95">
        <v>1.1000000000000001E-3</v>
      </c>
      <c r="P95">
        <v>0.15240000000000001</v>
      </c>
      <c r="Q95" s="1">
        <v>54875.63</v>
      </c>
      <c r="R95">
        <v>0.14849999999999999</v>
      </c>
      <c r="S95">
        <v>0.12870000000000001</v>
      </c>
      <c r="T95">
        <v>0.7228</v>
      </c>
      <c r="U95">
        <v>12.6</v>
      </c>
      <c r="V95" s="1">
        <v>66452.600000000006</v>
      </c>
      <c r="W95">
        <v>90.17</v>
      </c>
      <c r="X95" s="1">
        <v>143895.26999999999</v>
      </c>
      <c r="Y95">
        <v>0.65229999999999999</v>
      </c>
      <c r="Z95">
        <v>4.7899999999999998E-2</v>
      </c>
      <c r="AA95">
        <v>0.29980000000000001</v>
      </c>
      <c r="AB95">
        <v>0.34770000000000001</v>
      </c>
      <c r="AC95">
        <v>143.9</v>
      </c>
      <c r="AD95" s="1">
        <v>3039.06</v>
      </c>
      <c r="AE95">
        <v>321.72000000000003</v>
      </c>
      <c r="AF95" s="1">
        <v>102693.31</v>
      </c>
      <c r="AG95">
        <v>95</v>
      </c>
      <c r="AH95" s="1">
        <v>33467</v>
      </c>
      <c r="AI95" s="1">
        <v>54726</v>
      </c>
      <c r="AJ95">
        <v>21.4</v>
      </c>
      <c r="AK95">
        <v>21</v>
      </c>
      <c r="AL95">
        <v>21</v>
      </c>
      <c r="AM95">
        <v>4.5</v>
      </c>
      <c r="AN95">
        <v>0</v>
      </c>
      <c r="AO95">
        <v>0.65400000000000003</v>
      </c>
      <c r="AP95" s="1">
        <v>1746.68</v>
      </c>
      <c r="AQ95" s="1">
        <v>2402.54</v>
      </c>
      <c r="AR95" s="1">
        <v>6117.09</v>
      </c>
      <c r="AS95">
        <v>724.05</v>
      </c>
      <c r="AT95">
        <v>558.16</v>
      </c>
      <c r="AU95" s="1">
        <v>11548.53</v>
      </c>
      <c r="AV95" s="1">
        <v>7682.95</v>
      </c>
      <c r="AW95">
        <v>0.60709999999999997</v>
      </c>
      <c r="AX95" s="1">
        <v>2410.4299999999998</v>
      </c>
      <c r="AY95">
        <v>0.1905</v>
      </c>
      <c r="AZ95" s="1">
        <v>1552.89</v>
      </c>
      <c r="BA95">
        <v>0.1227</v>
      </c>
      <c r="BB95" s="1">
        <v>1009.63</v>
      </c>
      <c r="BC95">
        <v>7.9799999999999996E-2</v>
      </c>
      <c r="BD95" s="1">
        <v>12655.89</v>
      </c>
      <c r="BE95" s="1">
        <v>8216.07</v>
      </c>
      <c r="BF95">
        <v>2.6234000000000002</v>
      </c>
      <c r="BG95">
        <v>0.5302</v>
      </c>
      <c r="BH95">
        <v>0.23760000000000001</v>
      </c>
      <c r="BI95">
        <v>0.17319999999999999</v>
      </c>
      <c r="BJ95">
        <v>4.82E-2</v>
      </c>
      <c r="BK95">
        <v>1.09E-2</v>
      </c>
    </row>
    <row r="96" spans="1:63" x14ac:dyDescent="0.25">
      <c r="A96" t="s">
        <v>96</v>
      </c>
      <c r="B96">
        <v>43745</v>
      </c>
      <c r="C96">
        <v>25</v>
      </c>
      <c r="D96">
        <v>133.21</v>
      </c>
      <c r="E96" s="1">
        <v>3330.29</v>
      </c>
      <c r="F96" s="1">
        <v>2652.7</v>
      </c>
      <c r="G96">
        <v>7.9000000000000008E-3</v>
      </c>
      <c r="H96">
        <v>1.5E-3</v>
      </c>
      <c r="I96">
        <v>6.9800000000000001E-2</v>
      </c>
      <c r="J96">
        <v>0</v>
      </c>
      <c r="K96">
        <v>2.8299999999999999E-2</v>
      </c>
      <c r="L96">
        <v>0.75939999999999996</v>
      </c>
      <c r="M96">
        <v>0.1331</v>
      </c>
      <c r="N96">
        <v>0.99980000000000002</v>
      </c>
      <c r="O96">
        <v>2.3999999999999998E-3</v>
      </c>
      <c r="P96">
        <v>0.14680000000000001</v>
      </c>
      <c r="Q96" s="1">
        <v>61830.720000000001</v>
      </c>
      <c r="R96">
        <v>0.38819999999999999</v>
      </c>
      <c r="S96">
        <v>0.17649999999999999</v>
      </c>
      <c r="T96">
        <v>0.43530000000000002</v>
      </c>
      <c r="U96">
        <v>26</v>
      </c>
      <c r="V96" s="1">
        <v>67964.73</v>
      </c>
      <c r="W96">
        <v>121.83</v>
      </c>
      <c r="X96" s="1">
        <v>134274.56</v>
      </c>
      <c r="Y96">
        <v>0.64290000000000003</v>
      </c>
      <c r="Z96">
        <v>0.26950000000000002</v>
      </c>
      <c r="AA96">
        <v>8.7599999999999997E-2</v>
      </c>
      <c r="AB96">
        <v>0.35709999999999997</v>
      </c>
      <c r="AC96">
        <v>134.27000000000001</v>
      </c>
      <c r="AD96" s="1">
        <v>3922.18</v>
      </c>
      <c r="AE96">
        <v>450.3</v>
      </c>
      <c r="AF96" s="1">
        <v>123540.01</v>
      </c>
      <c r="AG96">
        <v>159</v>
      </c>
      <c r="AH96" s="1">
        <v>29935</v>
      </c>
      <c r="AI96" s="1">
        <v>50962</v>
      </c>
      <c r="AJ96">
        <v>47.9</v>
      </c>
      <c r="AK96">
        <v>25.24</v>
      </c>
      <c r="AL96">
        <v>32.61</v>
      </c>
      <c r="AM96">
        <v>3.5</v>
      </c>
      <c r="AN96">
        <v>0</v>
      </c>
      <c r="AO96">
        <v>0.70250000000000001</v>
      </c>
      <c r="AP96" s="1">
        <v>1554.41</v>
      </c>
      <c r="AQ96" s="1">
        <v>2298.66</v>
      </c>
      <c r="AR96" s="1">
        <v>7012.49</v>
      </c>
      <c r="AS96">
        <v>780.87</v>
      </c>
      <c r="AT96">
        <v>325.85000000000002</v>
      </c>
      <c r="AU96" s="1">
        <v>11972.28</v>
      </c>
      <c r="AV96" s="1">
        <v>7075.93</v>
      </c>
      <c r="AW96">
        <v>0.50729999999999997</v>
      </c>
      <c r="AX96" s="1">
        <v>4100.45</v>
      </c>
      <c r="AY96">
        <v>0.29399999999999998</v>
      </c>
      <c r="AZ96" s="1">
        <v>1063.02</v>
      </c>
      <c r="BA96">
        <v>7.6200000000000004E-2</v>
      </c>
      <c r="BB96" s="1">
        <v>1708.08</v>
      </c>
      <c r="BC96">
        <v>0.1225</v>
      </c>
      <c r="BD96" s="1">
        <v>13947.48</v>
      </c>
      <c r="BE96" s="1">
        <v>3923.31</v>
      </c>
      <c r="BF96">
        <v>1.1380999999999999</v>
      </c>
      <c r="BG96">
        <v>0.48780000000000001</v>
      </c>
      <c r="BH96">
        <v>0.1908</v>
      </c>
      <c r="BI96">
        <v>0.29010000000000002</v>
      </c>
      <c r="BJ96">
        <v>2.2499999999999999E-2</v>
      </c>
      <c r="BK96">
        <v>8.8999999999999999E-3</v>
      </c>
    </row>
    <row r="97" spans="1:63" x14ac:dyDescent="0.25">
      <c r="A97" t="s">
        <v>97</v>
      </c>
      <c r="B97">
        <v>50534</v>
      </c>
      <c r="C97">
        <v>30</v>
      </c>
      <c r="D97">
        <v>41.65</v>
      </c>
      <c r="E97" s="1">
        <v>1249.57</v>
      </c>
      <c r="F97" s="1">
        <v>1262.1099999999999</v>
      </c>
      <c r="G97">
        <v>4.7999999999999996E-3</v>
      </c>
      <c r="H97">
        <v>1.6000000000000001E-3</v>
      </c>
      <c r="I97">
        <v>3.2000000000000002E-3</v>
      </c>
      <c r="J97">
        <v>3.2000000000000002E-3</v>
      </c>
      <c r="K97">
        <v>1.9800000000000002E-2</v>
      </c>
      <c r="L97">
        <v>0.9516</v>
      </c>
      <c r="M97">
        <v>1.5900000000000001E-2</v>
      </c>
      <c r="N97">
        <v>0.32290000000000002</v>
      </c>
      <c r="O97">
        <v>2.3999999999999998E-3</v>
      </c>
      <c r="P97">
        <v>0.11840000000000001</v>
      </c>
      <c r="Q97" s="1">
        <v>63014.25</v>
      </c>
      <c r="R97">
        <v>0.19700000000000001</v>
      </c>
      <c r="S97">
        <v>0.1515</v>
      </c>
      <c r="T97">
        <v>0.65149999999999997</v>
      </c>
      <c r="U97">
        <v>9</v>
      </c>
      <c r="V97" s="1">
        <v>72125.33</v>
      </c>
      <c r="W97">
        <v>134.28</v>
      </c>
      <c r="X97" s="1">
        <v>210166.42</v>
      </c>
      <c r="Y97">
        <v>0.67349999999999999</v>
      </c>
      <c r="Z97">
        <v>7.5300000000000006E-2</v>
      </c>
      <c r="AA97">
        <v>0.25119999999999998</v>
      </c>
      <c r="AB97">
        <v>0.32650000000000001</v>
      </c>
      <c r="AC97">
        <v>210.17</v>
      </c>
      <c r="AD97" s="1">
        <v>5706.58</v>
      </c>
      <c r="AE97">
        <v>433.68</v>
      </c>
      <c r="AF97" s="1">
        <v>172705.73</v>
      </c>
      <c r="AG97">
        <v>389</v>
      </c>
      <c r="AH97" s="1">
        <v>37389</v>
      </c>
      <c r="AI97" s="1">
        <v>60509</v>
      </c>
      <c r="AJ97">
        <v>41.6</v>
      </c>
      <c r="AK97">
        <v>22</v>
      </c>
      <c r="AL97">
        <v>25.03</v>
      </c>
      <c r="AM97">
        <v>4.2</v>
      </c>
      <c r="AN97" s="1">
        <v>1738.4</v>
      </c>
      <c r="AO97">
        <v>1.0878000000000001</v>
      </c>
      <c r="AP97" s="1">
        <v>1615.03</v>
      </c>
      <c r="AQ97" s="1">
        <v>2607.83</v>
      </c>
      <c r="AR97" s="1">
        <v>5841.74</v>
      </c>
      <c r="AS97">
        <v>335.57</v>
      </c>
      <c r="AT97">
        <v>468.9</v>
      </c>
      <c r="AU97" s="1">
        <v>10869.08</v>
      </c>
      <c r="AV97" s="1">
        <v>4527.75</v>
      </c>
      <c r="AW97">
        <v>0.39389999999999997</v>
      </c>
      <c r="AX97" s="1">
        <v>5542.31</v>
      </c>
      <c r="AY97">
        <v>0.48209999999999997</v>
      </c>
      <c r="AZ97" s="1">
        <v>1028.8</v>
      </c>
      <c r="BA97">
        <v>8.9499999999999996E-2</v>
      </c>
      <c r="BB97">
        <v>397.21</v>
      </c>
      <c r="BC97">
        <v>3.4599999999999999E-2</v>
      </c>
      <c r="BD97" s="1">
        <v>11496.08</v>
      </c>
      <c r="BE97" s="1">
        <v>4080.54</v>
      </c>
      <c r="BF97">
        <v>0.90900000000000003</v>
      </c>
      <c r="BG97">
        <v>0.56850000000000001</v>
      </c>
      <c r="BH97">
        <v>0.18970000000000001</v>
      </c>
      <c r="BI97">
        <v>0.1928</v>
      </c>
      <c r="BJ97">
        <v>3.56E-2</v>
      </c>
      <c r="BK97">
        <v>1.3299999999999999E-2</v>
      </c>
    </row>
    <row r="98" spans="1:63" x14ac:dyDescent="0.25">
      <c r="A98" t="s">
        <v>98</v>
      </c>
      <c r="B98">
        <v>43752</v>
      </c>
      <c r="C98">
        <v>91</v>
      </c>
      <c r="D98">
        <v>513.44000000000005</v>
      </c>
      <c r="E98" s="1">
        <v>46723.12</v>
      </c>
      <c r="F98" s="1">
        <v>36674.03</v>
      </c>
      <c r="G98">
        <v>1.29E-2</v>
      </c>
      <c r="H98">
        <v>8.0000000000000004E-4</v>
      </c>
      <c r="I98">
        <v>0.61570000000000003</v>
      </c>
      <c r="J98">
        <v>1E-3</v>
      </c>
      <c r="K98">
        <v>7.9299999999999995E-2</v>
      </c>
      <c r="L98">
        <v>0.22550000000000001</v>
      </c>
      <c r="M98">
        <v>6.4799999999999996E-2</v>
      </c>
      <c r="N98">
        <v>0.80449999999999999</v>
      </c>
      <c r="O98">
        <v>7.8100000000000003E-2</v>
      </c>
      <c r="P98">
        <v>0.19489999999999999</v>
      </c>
      <c r="Q98" s="1">
        <v>65908.14</v>
      </c>
      <c r="R98">
        <v>0.35699999999999998</v>
      </c>
      <c r="S98">
        <v>0.16309999999999999</v>
      </c>
      <c r="T98">
        <v>0.4798</v>
      </c>
      <c r="U98">
        <v>273.7</v>
      </c>
      <c r="V98" s="1">
        <v>87974.14</v>
      </c>
      <c r="W98">
        <v>170.55</v>
      </c>
      <c r="X98" s="1">
        <v>139988.57999999999</v>
      </c>
      <c r="Y98">
        <v>0.60470000000000002</v>
      </c>
      <c r="Z98">
        <v>0.31209999999999999</v>
      </c>
      <c r="AA98">
        <v>8.3199999999999996E-2</v>
      </c>
      <c r="AB98">
        <v>0.39529999999999998</v>
      </c>
      <c r="AC98">
        <v>139.99</v>
      </c>
      <c r="AD98" s="1">
        <v>7402.15</v>
      </c>
      <c r="AE98">
        <v>551.41</v>
      </c>
      <c r="AF98" s="1">
        <v>134127.07999999999</v>
      </c>
      <c r="AG98">
        <v>207</v>
      </c>
      <c r="AH98" s="1">
        <v>32758</v>
      </c>
      <c r="AI98" s="1">
        <v>68192</v>
      </c>
      <c r="AJ98">
        <v>71.5</v>
      </c>
      <c r="AK98">
        <v>47.89</v>
      </c>
      <c r="AL98">
        <v>57.58</v>
      </c>
      <c r="AM98">
        <v>4.1900000000000004</v>
      </c>
      <c r="AN98">
        <v>0</v>
      </c>
      <c r="AO98">
        <v>0.95250000000000001</v>
      </c>
      <c r="AP98" s="1">
        <v>1997.76</v>
      </c>
      <c r="AQ98" s="1">
        <v>2659.71</v>
      </c>
      <c r="AR98" s="1">
        <v>7992.22</v>
      </c>
      <c r="AS98" s="1">
        <v>1042.51</v>
      </c>
      <c r="AT98">
        <v>714.65</v>
      </c>
      <c r="AU98" s="1">
        <v>14406.86</v>
      </c>
      <c r="AV98" s="1">
        <v>6666.83</v>
      </c>
      <c r="AW98">
        <v>0.36349999999999999</v>
      </c>
      <c r="AX98" s="1">
        <v>8701.99</v>
      </c>
      <c r="AY98">
        <v>0.47439999999999999</v>
      </c>
      <c r="AZ98" s="1">
        <v>1140.79</v>
      </c>
      <c r="BA98">
        <v>6.2199999999999998E-2</v>
      </c>
      <c r="BB98" s="1">
        <v>1833.13</v>
      </c>
      <c r="BC98">
        <v>9.9900000000000003E-2</v>
      </c>
      <c r="BD98" s="1">
        <v>18342.740000000002</v>
      </c>
      <c r="BE98" s="1">
        <v>2818.64</v>
      </c>
      <c r="BF98">
        <v>0.53049999999999997</v>
      </c>
      <c r="BG98">
        <v>0.33079999999999998</v>
      </c>
      <c r="BH98">
        <v>0.1082</v>
      </c>
      <c r="BI98">
        <v>0.50539999999999996</v>
      </c>
      <c r="BJ98">
        <v>3.9600000000000003E-2</v>
      </c>
      <c r="BK98">
        <v>1.5900000000000001E-2</v>
      </c>
    </row>
    <row r="99" spans="1:63" x14ac:dyDescent="0.25">
      <c r="A99" t="s">
        <v>99</v>
      </c>
      <c r="B99">
        <v>43760</v>
      </c>
      <c r="C99">
        <v>41</v>
      </c>
      <c r="D99">
        <v>54.51</v>
      </c>
      <c r="E99" s="1">
        <v>2234.91</v>
      </c>
      <c r="F99" s="1">
        <v>2144.6</v>
      </c>
      <c r="G99">
        <v>6.1000000000000004E-3</v>
      </c>
      <c r="H99">
        <v>1.4E-3</v>
      </c>
      <c r="I99">
        <v>1.4500000000000001E-2</v>
      </c>
      <c r="J99">
        <v>1.9E-3</v>
      </c>
      <c r="K99">
        <v>2.47E-2</v>
      </c>
      <c r="L99">
        <v>0.90720000000000001</v>
      </c>
      <c r="M99">
        <v>4.4299999999999999E-2</v>
      </c>
      <c r="N99">
        <v>0.33090000000000003</v>
      </c>
      <c r="O99">
        <v>6.8999999999999999E-3</v>
      </c>
      <c r="P99">
        <v>0.1618</v>
      </c>
      <c r="Q99" s="1">
        <v>68208.800000000003</v>
      </c>
      <c r="R99">
        <v>0.28029999999999999</v>
      </c>
      <c r="S99">
        <v>0.13639999999999999</v>
      </c>
      <c r="T99">
        <v>0.58330000000000004</v>
      </c>
      <c r="U99">
        <v>17</v>
      </c>
      <c r="V99" s="1">
        <v>84784.88</v>
      </c>
      <c r="W99">
        <v>124.37</v>
      </c>
      <c r="X99" s="1">
        <v>135274.64000000001</v>
      </c>
      <c r="Y99">
        <v>0.66739999999999999</v>
      </c>
      <c r="Z99">
        <v>0.2064</v>
      </c>
      <c r="AA99">
        <v>0.12620000000000001</v>
      </c>
      <c r="AB99">
        <v>0.33260000000000001</v>
      </c>
      <c r="AC99">
        <v>135.27000000000001</v>
      </c>
      <c r="AD99" s="1">
        <v>5021.9399999999996</v>
      </c>
      <c r="AE99">
        <v>606.47</v>
      </c>
      <c r="AF99" s="1">
        <v>123877.32</v>
      </c>
      <c r="AG99">
        <v>160</v>
      </c>
      <c r="AH99" s="1">
        <v>31107</v>
      </c>
      <c r="AI99" s="1">
        <v>49467</v>
      </c>
      <c r="AJ99">
        <v>53.59</v>
      </c>
      <c r="AK99">
        <v>32.130000000000003</v>
      </c>
      <c r="AL99">
        <v>43.21</v>
      </c>
      <c r="AM99">
        <v>3</v>
      </c>
      <c r="AN99">
        <v>879.66</v>
      </c>
      <c r="AO99">
        <v>1.3814</v>
      </c>
      <c r="AP99" s="1">
        <v>1545.59</v>
      </c>
      <c r="AQ99" s="1">
        <v>1914.23</v>
      </c>
      <c r="AR99" s="1">
        <v>6871</v>
      </c>
      <c r="AS99">
        <v>531.79999999999995</v>
      </c>
      <c r="AT99">
        <v>887.98</v>
      </c>
      <c r="AU99" s="1">
        <v>11750.59</v>
      </c>
      <c r="AV99" s="1">
        <v>6059.65</v>
      </c>
      <c r="AW99">
        <v>0.43219999999999997</v>
      </c>
      <c r="AX99" s="1">
        <v>5295.39</v>
      </c>
      <c r="AY99">
        <v>0.37769999999999998</v>
      </c>
      <c r="AZ99" s="1">
        <v>1255</v>
      </c>
      <c r="BA99">
        <v>8.9499999999999996E-2</v>
      </c>
      <c r="BB99" s="1">
        <v>1410.13</v>
      </c>
      <c r="BC99">
        <v>0.10059999999999999</v>
      </c>
      <c r="BD99" s="1">
        <v>14020.18</v>
      </c>
      <c r="BE99" s="1">
        <v>5189.54</v>
      </c>
      <c r="BF99">
        <v>1.7702</v>
      </c>
      <c r="BG99">
        <v>0.59379999999999999</v>
      </c>
      <c r="BH99">
        <v>0.1978</v>
      </c>
      <c r="BI99">
        <v>0.1484</v>
      </c>
      <c r="BJ99">
        <v>2.5899999999999999E-2</v>
      </c>
      <c r="BK99">
        <v>3.4099999999999998E-2</v>
      </c>
    </row>
    <row r="100" spans="1:63" x14ac:dyDescent="0.25">
      <c r="A100" t="s">
        <v>100</v>
      </c>
      <c r="B100">
        <v>46284</v>
      </c>
      <c r="C100">
        <v>38</v>
      </c>
      <c r="D100">
        <v>50.98</v>
      </c>
      <c r="E100" s="1">
        <v>1937.12</v>
      </c>
      <c r="F100" s="1">
        <v>1753.83</v>
      </c>
      <c r="G100">
        <v>5.1000000000000004E-3</v>
      </c>
      <c r="H100">
        <v>1.6999999999999999E-3</v>
      </c>
      <c r="I100">
        <v>2.9700000000000001E-2</v>
      </c>
      <c r="J100">
        <v>1.6999999999999999E-3</v>
      </c>
      <c r="K100">
        <v>1.83E-2</v>
      </c>
      <c r="L100">
        <v>0.85799999999999998</v>
      </c>
      <c r="M100">
        <v>8.5599999999999996E-2</v>
      </c>
      <c r="N100">
        <v>0.44169999999999998</v>
      </c>
      <c r="O100">
        <v>2.5000000000000001E-3</v>
      </c>
      <c r="P100">
        <v>0.13700000000000001</v>
      </c>
      <c r="Q100" s="1">
        <v>62734.32</v>
      </c>
      <c r="R100">
        <v>0.1545</v>
      </c>
      <c r="S100">
        <v>0.29270000000000002</v>
      </c>
      <c r="T100">
        <v>0.55279999999999996</v>
      </c>
      <c r="U100">
        <v>10.029999999999999</v>
      </c>
      <c r="V100" s="1">
        <v>88206.61</v>
      </c>
      <c r="W100">
        <v>184.62</v>
      </c>
      <c r="X100" s="1">
        <v>193686.39999999999</v>
      </c>
      <c r="Y100">
        <v>0.57669999999999999</v>
      </c>
      <c r="Z100">
        <v>0.34339999999999998</v>
      </c>
      <c r="AA100">
        <v>7.9899999999999999E-2</v>
      </c>
      <c r="AB100">
        <v>0.42330000000000001</v>
      </c>
      <c r="AC100">
        <v>193.69</v>
      </c>
      <c r="AD100" s="1">
        <v>7163.62</v>
      </c>
      <c r="AE100">
        <v>505.19</v>
      </c>
      <c r="AF100" s="1">
        <v>184379.15</v>
      </c>
      <c r="AG100">
        <v>426</v>
      </c>
      <c r="AH100" s="1">
        <v>37677</v>
      </c>
      <c r="AI100" s="1">
        <v>61250</v>
      </c>
      <c r="AJ100">
        <v>47.51</v>
      </c>
      <c r="AK100">
        <v>34.799999999999997</v>
      </c>
      <c r="AL100">
        <v>38.200000000000003</v>
      </c>
      <c r="AM100">
        <v>6.6</v>
      </c>
      <c r="AN100">
        <v>0</v>
      </c>
      <c r="AO100">
        <v>0.9204</v>
      </c>
      <c r="AP100" s="1">
        <v>1589.69</v>
      </c>
      <c r="AQ100" s="1">
        <v>2038.55</v>
      </c>
      <c r="AR100" s="1">
        <v>7085.64</v>
      </c>
      <c r="AS100">
        <v>730.78</v>
      </c>
      <c r="AT100">
        <v>305.99</v>
      </c>
      <c r="AU100" s="1">
        <v>11750.65</v>
      </c>
      <c r="AV100" s="1">
        <v>4494.47</v>
      </c>
      <c r="AW100">
        <v>0.33839999999999998</v>
      </c>
      <c r="AX100" s="1">
        <v>6626.19</v>
      </c>
      <c r="AY100">
        <v>0.49890000000000001</v>
      </c>
      <c r="AZ100" s="1">
        <v>1309.42</v>
      </c>
      <c r="BA100">
        <v>9.8599999999999993E-2</v>
      </c>
      <c r="BB100">
        <v>852.58</v>
      </c>
      <c r="BC100">
        <v>6.4199999999999993E-2</v>
      </c>
      <c r="BD100" s="1">
        <v>13282.65</v>
      </c>
      <c r="BE100" s="1">
        <v>2946.9</v>
      </c>
      <c r="BF100">
        <v>0.74199999999999999</v>
      </c>
      <c r="BG100">
        <v>0.50529999999999997</v>
      </c>
      <c r="BH100">
        <v>0.24929999999999999</v>
      </c>
      <c r="BI100">
        <v>0.2107</v>
      </c>
      <c r="BJ100">
        <v>1.7299999999999999E-2</v>
      </c>
      <c r="BK100">
        <v>1.7399999999999999E-2</v>
      </c>
    </row>
    <row r="101" spans="1:63" x14ac:dyDescent="0.25">
      <c r="A101" t="s">
        <v>101</v>
      </c>
      <c r="B101">
        <v>49601</v>
      </c>
      <c r="C101">
        <v>22</v>
      </c>
      <c r="D101">
        <v>21.62</v>
      </c>
      <c r="E101">
        <v>475.63</v>
      </c>
      <c r="F101">
        <v>644.87</v>
      </c>
      <c r="G101">
        <v>6.1999999999999998E-3</v>
      </c>
      <c r="H101">
        <v>0</v>
      </c>
      <c r="I101">
        <v>1.6000000000000001E-3</v>
      </c>
      <c r="J101">
        <v>1.6000000000000001E-3</v>
      </c>
      <c r="K101">
        <v>1.7100000000000001E-2</v>
      </c>
      <c r="L101">
        <v>0.93789999999999996</v>
      </c>
      <c r="M101">
        <v>3.5700000000000003E-2</v>
      </c>
      <c r="N101">
        <v>0.49919999999999998</v>
      </c>
      <c r="O101">
        <v>0</v>
      </c>
      <c r="P101">
        <v>0.1469</v>
      </c>
      <c r="Q101" s="1">
        <v>38740.550000000003</v>
      </c>
      <c r="R101">
        <v>0.377</v>
      </c>
      <c r="S101">
        <v>0.39340000000000003</v>
      </c>
      <c r="T101">
        <v>0.22950000000000001</v>
      </c>
      <c r="U101">
        <v>6.95</v>
      </c>
      <c r="V101" s="1">
        <v>90351.27</v>
      </c>
      <c r="W101">
        <v>65.709999999999994</v>
      </c>
      <c r="X101" s="1">
        <v>138284.21</v>
      </c>
      <c r="Y101">
        <v>0.69710000000000005</v>
      </c>
      <c r="Z101">
        <v>0.20619999999999999</v>
      </c>
      <c r="AA101">
        <v>9.6699999999999994E-2</v>
      </c>
      <c r="AB101">
        <v>0.3029</v>
      </c>
      <c r="AC101">
        <v>138.28</v>
      </c>
      <c r="AD101" s="1">
        <v>3145.59</v>
      </c>
      <c r="AE101">
        <v>450.59</v>
      </c>
      <c r="AF101" s="1">
        <v>88941.03</v>
      </c>
      <c r="AG101">
        <v>67</v>
      </c>
      <c r="AH101" s="1">
        <v>33235</v>
      </c>
      <c r="AI101" s="1">
        <v>50822</v>
      </c>
      <c r="AJ101">
        <v>29.59</v>
      </c>
      <c r="AK101">
        <v>22</v>
      </c>
      <c r="AL101">
        <v>22.06</v>
      </c>
      <c r="AM101">
        <v>5.42</v>
      </c>
      <c r="AN101">
        <v>0</v>
      </c>
      <c r="AO101">
        <v>0.56969999999999998</v>
      </c>
      <c r="AP101" s="1">
        <v>1574.43</v>
      </c>
      <c r="AQ101" s="1">
        <v>1724.82</v>
      </c>
      <c r="AR101" s="1">
        <v>6120.8</v>
      </c>
      <c r="AS101">
        <v>487.31</v>
      </c>
      <c r="AT101">
        <v>466.03</v>
      </c>
      <c r="AU101" s="1">
        <v>10373.4</v>
      </c>
      <c r="AV101" s="1">
        <v>6576.63</v>
      </c>
      <c r="AW101">
        <v>0.51770000000000005</v>
      </c>
      <c r="AX101" s="1">
        <v>1910.55</v>
      </c>
      <c r="AY101">
        <v>0.15040000000000001</v>
      </c>
      <c r="AZ101" s="1">
        <v>3297.24</v>
      </c>
      <c r="BA101">
        <v>0.25950000000000001</v>
      </c>
      <c r="BB101">
        <v>920.33</v>
      </c>
      <c r="BC101">
        <v>7.2400000000000006E-2</v>
      </c>
      <c r="BD101" s="1">
        <v>12704.75</v>
      </c>
      <c r="BE101" s="1">
        <v>9542.7000000000007</v>
      </c>
      <c r="BF101">
        <v>2.911</v>
      </c>
      <c r="BG101">
        <v>0.46820000000000001</v>
      </c>
      <c r="BH101">
        <v>0.2117</v>
      </c>
      <c r="BI101">
        <v>0.27460000000000001</v>
      </c>
      <c r="BJ101">
        <v>3.5900000000000001E-2</v>
      </c>
      <c r="BK101">
        <v>9.4999999999999998E-3</v>
      </c>
    </row>
    <row r="102" spans="1:63" x14ac:dyDescent="0.25">
      <c r="A102" t="s">
        <v>102</v>
      </c>
      <c r="B102">
        <v>43778</v>
      </c>
      <c r="C102">
        <v>72</v>
      </c>
      <c r="D102">
        <v>27.89</v>
      </c>
      <c r="E102" s="1">
        <v>2008.18</v>
      </c>
      <c r="F102" s="1">
        <v>1771.58</v>
      </c>
      <c r="G102">
        <v>1.6999999999999999E-3</v>
      </c>
      <c r="H102">
        <v>5.9999999999999995E-4</v>
      </c>
      <c r="I102">
        <v>1.9199999999999998E-2</v>
      </c>
      <c r="J102">
        <v>1.1000000000000001E-3</v>
      </c>
      <c r="K102">
        <v>2.0899999999999998E-2</v>
      </c>
      <c r="L102">
        <v>0.92720000000000002</v>
      </c>
      <c r="M102">
        <v>2.93E-2</v>
      </c>
      <c r="N102">
        <v>0.99509999999999998</v>
      </c>
      <c r="O102">
        <v>1.1000000000000001E-3</v>
      </c>
      <c r="P102">
        <v>0.17469999999999999</v>
      </c>
      <c r="Q102" s="1">
        <v>55924.12</v>
      </c>
      <c r="R102">
        <v>0.1799</v>
      </c>
      <c r="S102">
        <v>0.20860000000000001</v>
      </c>
      <c r="T102">
        <v>0.61150000000000004</v>
      </c>
      <c r="U102">
        <v>13.5</v>
      </c>
      <c r="V102" s="1">
        <v>82719.7</v>
      </c>
      <c r="W102">
        <v>141.05000000000001</v>
      </c>
      <c r="X102" s="1">
        <v>102007.05</v>
      </c>
      <c r="Y102">
        <v>0.71230000000000004</v>
      </c>
      <c r="Z102">
        <v>0.13039999999999999</v>
      </c>
      <c r="AA102">
        <v>0.1573</v>
      </c>
      <c r="AB102">
        <v>0.28770000000000001</v>
      </c>
      <c r="AC102">
        <v>102.01</v>
      </c>
      <c r="AD102" s="1">
        <v>2574.02</v>
      </c>
      <c r="AE102">
        <v>270.8</v>
      </c>
      <c r="AF102" s="1">
        <v>86192.38</v>
      </c>
      <c r="AG102">
        <v>62</v>
      </c>
      <c r="AH102" s="1">
        <v>29549</v>
      </c>
      <c r="AI102" s="1">
        <v>43458</v>
      </c>
      <c r="AJ102">
        <v>29.8</v>
      </c>
      <c r="AK102">
        <v>24.3</v>
      </c>
      <c r="AL102">
        <v>24.81</v>
      </c>
      <c r="AM102">
        <v>4.2</v>
      </c>
      <c r="AN102">
        <v>0</v>
      </c>
      <c r="AO102">
        <v>0.81869999999999998</v>
      </c>
      <c r="AP102" s="1">
        <v>1326.89</v>
      </c>
      <c r="AQ102" s="1">
        <v>2153.4899999999998</v>
      </c>
      <c r="AR102" s="1">
        <v>8484.4599999999991</v>
      </c>
      <c r="AS102">
        <v>690.52</v>
      </c>
      <c r="AT102">
        <v>242.74</v>
      </c>
      <c r="AU102" s="1">
        <v>12898.1</v>
      </c>
      <c r="AV102" s="1">
        <v>9844.61</v>
      </c>
      <c r="AW102">
        <v>0.69089999999999996</v>
      </c>
      <c r="AX102" s="1">
        <v>2342.02</v>
      </c>
      <c r="AY102">
        <v>0.16439999999999999</v>
      </c>
      <c r="AZ102">
        <v>840.73</v>
      </c>
      <c r="BA102">
        <v>5.8999999999999997E-2</v>
      </c>
      <c r="BB102" s="1">
        <v>1220.6600000000001</v>
      </c>
      <c r="BC102">
        <v>8.5699999999999998E-2</v>
      </c>
      <c r="BD102" s="1">
        <v>14248.02</v>
      </c>
      <c r="BE102" s="1">
        <v>7986.16</v>
      </c>
      <c r="BF102">
        <v>3.8332999999999999</v>
      </c>
      <c r="BG102">
        <v>0.52600000000000002</v>
      </c>
      <c r="BH102">
        <v>0.2581</v>
      </c>
      <c r="BI102">
        <v>0.18870000000000001</v>
      </c>
      <c r="BJ102">
        <v>2.1000000000000001E-2</v>
      </c>
      <c r="BK102">
        <v>6.1000000000000004E-3</v>
      </c>
    </row>
    <row r="103" spans="1:63" x14ac:dyDescent="0.25">
      <c r="A103" t="s">
        <v>103</v>
      </c>
      <c r="B103">
        <v>49411</v>
      </c>
      <c r="C103">
        <v>110</v>
      </c>
      <c r="D103">
        <v>14.53</v>
      </c>
      <c r="E103" s="1">
        <v>1598.77</v>
      </c>
      <c r="F103" s="1">
        <v>1644.07</v>
      </c>
      <c r="G103">
        <v>4.8999999999999998E-3</v>
      </c>
      <c r="H103">
        <v>1.1999999999999999E-3</v>
      </c>
      <c r="I103">
        <v>1.1999999999999999E-3</v>
      </c>
      <c r="J103">
        <v>0</v>
      </c>
      <c r="K103">
        <v>2.07E-2</v>
      </c>
      <c r="L103">
        <v>0.94830000000000003</v>
      </c>
      <c r="M103">
        <v>2.3699999999999999E-2</v>
      </c>
      <c r="N103">
        <v>0.30909999999999999</v>
      </c>
      <c r="O103">
        <v>5.9999999999999995E-4</v>
      </c>
      <c r="P103">
        <v>0.17680000000000001</v>
      </c>
      <c r="Q103" s="1">
        <v>51560.54</v>
      </c>
      <c r="R103">
        <v>0.23130000000000001</v>
      </c>
      <c r="S103">
        <v>0.20899999999999999</v>
      </c>
      <c r="T103">
        <v>0.55969999999999998</v>
      </c>
      <c r="U103">
        <v>17.75</v>
      </c>
      <c r="V103" s="1">
        <v>61639.66</v>
      </c>
      <c r="W103">
        <v>86.86</v>
      </c>
      <c r="X103" s="1">
        <v>143169.29</v>
      </c>
      <c r="Y103">
        <v>0.80089999999999995</v>
      </c>
      <c r="Z103">
        <v>5.4600000000000003E-2</v>
      </c>
      <c r="AA103">
        <v>0.14460000000000001</v>
      </c>
      <c r="AB103">
        <v>0.1991</v>
      </c>
      <c r="AC103">
        <v>143.16999999999999</v>
      </c>
      <c r="AD103" s="1">
        <v>3858.19</v>
      </c>
      <c r="AE103">
        <v>438.48</v>
      </c>
      <c r="AF103" s="1">
        <v>138190.6</v>
      </c>
      <c r="AG103">
        <v>229</v>
      </c>
      <c r="AH103" s="1">
        <v>34843</v>
      </c>
      <c r="AI103" s="1">
        <v>55259</v>
      </c>
      <c r="AJ103">
        <v>49.9</v>
      </c>
      <c r="AK103">
        <v>22.57</v>
      </c>
      <c r="AL103">
        <v>30.47</v>
      </c>
      <c r="AM103">
        <v>4.2</v>
      </c>
      <c r="AN103" s="1">
        <v>1409.18</v>
      </c>
      <c r="AO103">
        <v>1.1487000000000001</v>
      </c>
      <c r="AP103" s="1">
        <v>1343</v>
      </c>
      <c r="AQ103" s="1">
        <v>2002.95</v>
      </c>
      <c r="AR103" s="1">
        <v>6349.77</v>
      </c>
      <c r="AS103">
        <v>330.84</v>
      </c>
      <c r="AT103">
        <v>354.8</v>
      </c>
      <c r="AU103" s="1">
        <v>10381.35</v>
      </c>
      <c r="AV103" s="1">
        <v>5546.52</v>
      </c>
      <c r="AW103">
        <v>0.4652</v>
      </c>
      <c r="AX103" s="1">
        <v>4285.03</v>
      </c>
      <c r="AY103">
        <v>0.3594</v>
      </c>
      <c r="AZ103" s="1">
        <v>1395.8</v>
      </c>
      <c r="BA103">
        <v>0.1171</v>
      </c>
      <c r="BB103">
        <v>696.28</v>
      </c>
      <c r="BC103">
        <v>5.8400000000000001E-2</v>
      </c>
      <c r="BD103" s="1">
        <v>11923.62</v>
      </c>
      <c r="BE103" s="1">
        <v>5544.44</v>
      </c>
      <c r="BF103">
        <v>1.5724</v>
      </c>
      <c r="BG103">
        <v>0.52180000000000004</v>
      </c>
      <c r="BH103">
        <v>0.27150000000000002</v>
      </c>
      <c r="BI103">
        <v>0.1615</v>
      </c>
      <c r="BJ103">
        <v>3.3700000000000001E-2</v>
      </c>
      <c r="BK103">
        <v>1.15E-2</v>
      </c>
    </row>
    <row r="104" spans="1:63" x14ac:dyDescent="0.25">
      <c r="A104" t="s">
        <v>104</v>
      </c>
      <c r="B104">
        <v>48132</v>
      </c>
      <c r="C104">
        <v>4</v>
      </c>
      <c r="D104">
        <v>269.55</v>
      </c>
      <c r="E104" s="1">
        <v>1078.19</v>
      </c>
      <c r="F104" s="1">
        <v>1554.54</v>
      </c>
      <c r="G104">
        <v>5.9999999999999995E-4</v>
      </c>
      <c r="H104">
        <v>0</v>
      </c>
      <c r="I104">
        <v>0.12809999999999999</v>
      </c>
      <c r="J104">
        <v>1.9E-3</v>
      </c>
      <c r="K104">
        <v>0.41889999999999999</v>
      </c>
      <c r="L104">
        <v>0.36870000000000003</v>
      </c>
      <c r="M104">
        <v>8.1699999999999995E-2</v>
      </c>
      <c r="N104">
        <v>1</v>
      </c>
      <c r="O104">
        <v>2.8500000000000001E-2</v>
      </c>
      <c r="P104">
        <v>9.3700000000000006E-2</v>
      </c>
      <c r="Q104" s="1">
        <v>63771.56</v>
      </c>
      <c r="R104">
        <v>0.22109999999999999</v>
      </c>
      <c r="S104">
        <v>0.21049999999999999</v>
      </c>
      <c r="T104">
        <v>0.56840000000000002</v>
      </c>
      <c r="U104">
        <v>13</v>
      </c>
      <c r="V104" s="1">
        <v>78729.62</v>
      </c>
      <c r="W104">
        <v>80.010000000000005</v>
      </c>
      <c r="X104" s="1">
        <v>84247.94</v>
      </c>
      <c r="Y104">
        <v>0.6552</v>
      </c>
      <c r="Z104">
        <v>0.28949999999999998</v>
      </c>
      <c r="AA104">
        <v>5.5399999999999998E-2</v>
      </c>
      <c r="AB104">
        <v>0.3448</v>
      </c>
      <c r="AC104">
        <v>84.25</v>
      </c>
      <c r="AD104" s="1">
        <v>3175.04</v>
      </c>
      <c r="AE104">
        <v>412.13</v>
      </c>
      <c r="AF104" s="1">
        <v>39375.67</v>
      </c>
      <c r="AG104">
        <v>1</v>
      </c>
      <c r="AH104" s="1">
        <v>25982</v>
      </c>
      <c r="AI104" s="1">
        <v>37435</v>
      </c>
      <c r="AJ104">
        <v>53.18</v>
      </c>
      <c r="AK104">
        <v>37.14</v>
      </c>
      <c r="AL104">
        <v>35.97</v>
      </c>
      <c r="AM104">
        <v>6.77</v>
      </c>
      <c r="AN104">
        <v>0</v>
      </c>
      <c r="AO104">
        <v>1.3483000000000001</v>
      </c>
      <c r="AP104" s="1">
        <v>1823.56</v>
      </c>
      <c r="AQ104" s="1">
        <v>1941.36</v>
      </c>
      <c r="AR104" s="1">
        <v>6489.97</v>
      </c>
      <c r="AS104">
        <v>497.57</v>
      </c>
      <c r="AT104">
        <v>81.760000000000005</v>
      </c>
      <c r="AU104" s="1">
        <v>10834.23</v>
      </c>
      <c r="AV104" s="1">
        <v>7735.29</v>
      </c>
      <c r="AW104">
        <v>0.56340000000000001</v>
      </c>
      <c r="AX104" s="1">
        <v>1915.17</v>
      </c>
      <c r="AY104">
        <v>0.13950000000000001</v>
      </c>
      <c r="AZ104" s="1">
        <v>2998.17</v>
      </c>
      <c r="BA104">
        <v>0.21840000000000001</v>
      </c>
      <c r="BB104" s="1">
        <v>1081.6500000000001</v>
      </c>
      <c r="BC104">
        <v>7.8799999999999995E-2</v>
      </c>
      <c r="BD104" s="1">
        <v>13730.27</v>
      </c>
      <c r="BE104" s="1">
        <v>13658.09</v>
      </c>
      <c r="BF104">
        <v>8.7908000000000008</v>
      </c>
      <c r="BG104">
        <v>0.56489999999999996</v>
      </c>
      <c r="BH104">
        <v>0.23649999999999999</v>
      </c>
      <c r="BI104">
        <v>0.16830000000000001</v>
      </c>
      <c r="BJ104">
        <v>1.2200000000000001E-2</v>
      </c>
      <c r="BK104">
        <v>1.8200000000000001E-2</v>
      </c>
    </row>
    <row r="105" spans="1:63" x14ac:dyDescent="0.25">
      <c r="A105" t="s">
        <v>105</v>
      </c>
      <c r="B105">
        <v>46326</v>
      </c>
      <c r="C105">
        <v>78</v>
      </c>
      <c r="D105">
        <v>20.75</v>
      </c>
      <c r="E105" s="1">
        <v>1618.28</v>
      </c>
      <c r="F105" s="1">
        <v>1403.59</v>
      </c>
      <c r="G105">
        <v>5.0000000000000001E-3</v>
      </c>
      <c r="H105">
        <v>0</v>
      </c>
      <c r="I105">
        <v>4.3E-3</v>
      </c>
      <c r="J105">
        <v>2.0999999999999999E-3</v>
      </c>
      <c r="K105">
        <v>1.35E-2</v>
      </c>
      <c r="L105">
        <v>0.93659999999999999</v>
      </c>
      <c r="M105">
        <v>3.85E-2</v>
      </c>
      <c r="N105">
        <v>0.39119999999999999</v>
      </c>
      <c r="O105">
        <v>0</v>
      </c>
      <c r="P105">
        <v>0.15670000000000001</v>
      </c>
      <c r="Q105" s="1">
        <v>63039.16</v>
      </c>
      <c r="R105">
        <v>0.16669999999999999</v>
      </c>
      <c r="S105">
        <v>0.22919999999999999</v>
      </c>
      <c r="T105">
        <v>0.60419999999999996</v>
      </c>
      <c r="U105">
        <v>13</v>
      </c>
      <c r="V105" s="1">
        <v>93458.46</v>
      </c>
      <c r="W105">
        <v>119.81</v>
      </c>
      <c r="X105" s="1">
        <v>213179.85</v>
      </c>
      <c r="Y105">
        <v>0.82640000000000002</v>
      </c>
      <c r="Z105">
        <v>0.1384</v>
      </c>
      <c r="AA105">
        <v>3.5200000000000002E-2</v>
      </c>
      <c r="AB105">
        <v>0.1736</v>
      </c>
      <c r="AC105">
        <v>213.18</v>
      </c>
      <c r="AD105" s="1">
        <v>4825.33</v>
      </c>
      <c r="AE105">
        <v>581.57000000000005</v>
      </c>
      <c r="AF105" s="1">
        <v>197836.67</v>
      </c>
      <c r="AG105">
        <v>470</v>
      </c>
      <c r="AH105" s="1">
        <v>38329</v>
      </c>
      <c r="AI105" s="1">
        <v>65024</v>
      </c>
      <c r="AJ105">
        <v>33.200000000000003</v>
      </c>
      <c r="AK105">
        <v>22.01</v>
      </c>
      <c r="AL105">
        <v>23.71</v>
      </c>
      <c r="AM105">
        <v>4.4000000000000004</v>
      </c>
      <c r="AN105" s="1">
        <v>2323.96</v>
      </c>
      <c r="AO105">
        <v>1.2148000000000001</v>
      </c>
      <c r="AP105" s="1">
        <v>1683.48</v>
      </c>
      <c r="AQ105" s="1">
        <v>2888.94</v>
      </c>
      <c r="AR105" s="1">
        <v>6344.65</v>
      </c>
      <c r="AS105">
        <v>586.25</v>
      </c>
      <c r="AT105">
        <v>265.13</v>
      </c>
      <c r="AU105" s="1">
        <v>11768.46</v>
      </c>
      <c r="AV105" s="1">
        <v>5232.59</v>
      </c>
      <c r="AW105">
        <v>0.35310000000000002</v>
      </c>
      <c r="AX105" s="1">
        <v>7241.9</v>
      </c>
      <c r="AY105">
        <v>0.48870000000000002</v>
      </c>
      <c r="AZ105" s="1">
        <v>1535.02</v>
      </c>
      <c r="BA105">
        <v>0.1036</v>
      </c>
      <c r="BB105">
        <v>808.64</v>
      </c>
      <c r="BC105">
        <v>5.4600000000000003E-2</v>
      </c>
      <c r="BD105" s="1">
        <v>14818.14</v>
      </c>
      <c r="BE105" s="1">
        <v>3011.34</v>
      </c>
      <c r="BF105">
        <v>0.59750000000000003</v>
      </c>
      <c r="BG105">
        <v>0.4506</v>
      </c>
      <c r="BH105">
        <v>0.1724</v>
      </c>
      <c r="BI105">
        <v>0.34139999999999998</v>
      </c>
      <c r="BJ105">
        <v>2.4199999999999999E-2</v>
      </c>
      <c r="BK105">
        <v>1.14E-2</v>
      </c>
    </row>
    <row r="106" spans="1:63" x14ac:dyDescent="0.25">
      <c r="A106" t="s">
        <v>106</v>
      </c>
      <c r="B106">
        <v>43794</v>
      </c>
      <c r="C106">
        <v>10</v>
      </c>
      <c r="D106">
        <v>703.4</v>
      </c>
      <c r="E106" s="1">
        <v>7033.97</v>
      </c>
      <c r="F106" s="1">
        <v>5095.8599999999997</v>
      </c>
      <c r="G106">
        <v>1.77E-2</v>
      </c>
      <c r="H106">
        <v>4.0000000000000002E-4</v>
      </c>
      <c r="I106">
        <v>0.71189999999999998</v>
      </c>
      <c r="J106">
        <v>1.1999999999999999E-3</v>
      </c>
      <c r="K106">
        <v>3.8899999999999997E-2</v>
      </c>
      <c r="L106">
        <v>0.1762</v>
      </c>
      <c r="M106">
        <v>5.3800000000000001E-2</v>
      </c>
      <c r="N106">
        <v>1</v>
      </c>
      <c r="O106">
        <v>1.3299999999999999E-2</v>
      </c>
      <c r="P106">
        <v>0.19450000000000001</v>
      </c>
      <c r="Q106" s="1">
        <v>84051.77</v>
      </c>
      <c r="R106">
        <v>8.8999999999999996E-2</v>
      </c>
      <c r="S106">
        <v>0.1429</v>
      </c>
      <c r="T106">
        <v>0.7681</v>
      </c>
      <c r="U106">
        <v>33</v>
      </c>
      <c r="V106" s="1">
        <v>116023.39</v>
      </c>
      <c r="W106">
        <v>213.15</v>
      </c>
      <c r="X106" s="1">
        <v>157242.57</v>
      </c>
      <c r="Y106">
        <v>0.83689999999999998</v>
      </c>
      <c r="Z106">
        <v>0.14169999999999999</v>
      </c>
      <c r="AA106">
        <v>2.1399999999999999E-2</v>
      </c>
      <c r="AB106">
        <v>0.16309999999999999</v>
      </c>
      <c r="AC106">
        <v>157.24</v>
      </c>
      <c r="AD106" s="1">
        <v>12144.82</v>
      </c>
      <c r="AE106" s="1">
        <v>1403.28</v>
      </c>
      <c r="AF106" s="1">
        <v>163264.44</v>
      </c>
      <c r="AG106">
        <v>355</v>
      </c>
      <c r="AH106" s="1">
        <v>38401</v>
      </c>
      <c r="AI106" s="1">
        <v>80977</v>
      </c>
      <c r="AJ106">
        <v>144.69999999999999</v>
      </c>
      <c r="AK106">
        <v>72.959999999999994</v>
      </c>
      <c r="AL106">
        <v>92.3</v>
      </c>
      <c r="AM106">
        <v>4.45</v>
      </c>
      <c r="AN106">
        <v>0</v>
      </c>
      <c r="AO106">
        <v>1.4391</v>
      </c>
      <c r="AP106" s="1">
        <v>3072.78</v>
      </c>
      <c r="AQ106" s="1">
        <v>3674.05</v>
      </c>
      <c r="AR106" s="1">
        <v>12239.2</v>
      </c>
      <c r="AS106" s="1">
        <v>1580.48</v>
      </c>
      <c r="AT106">
        <v>957.74</v>
      </c>
      <c r="AU106" s="1">
        <v>21524.25</v>
      </c>
      <c r="AV106" s="1">
        <v>6200.43</v>
      </c>
      <c r="AW106">
        <v>0.25409999999999999</v>
      </c>
      <c r="AX106" s="1">
        <v>14924.3</v>
      </c>
      <c r="AY106">
        <v>0.61160000000000003</v>
      </c>
      <c r="AZ106" s="1">
        <v>1519.84</v>
      </c>
      <c r="BA106">
        <v>6.2300000000000001E-2</v>
      </c>
      <c r="BB106" s="1">
        <v>1756.73</v>
      </c>
      <c r="BC106">
        <v>7.1999999999999995E-2</v>
      </c>
      <c r="BD106" s="1">
        <v>24401.31</v>
      </c>
      <c r="BE106" s="1">
        <v>1129.82</v>
      </c>
      <c r="BF106">
        <v>0.1502</v>
      </c>
      <c r="BG106">
        <v>0.505</v>
      </c>
      <c r="BH106">
        <v>0.2475</v>
      </c>
      <c r="BI106">
        <v>0.2092</v>
      </c>
      <c r="BJ106">
        <v>2.1399999999999999E-2</v>
      </c>
      <c r="BK106">
        <v>1.6899999999999998E-2</v>
      </c>
    </row>
    <row r="107" spans="1:63" x14ac:dyDescent="0.25">
      <c r="A107" t="s">
        <v>107</v>
      </c>
      <c r="B107">
        <v>43786</v>
      </c>
      <c r="C107">
        <v>79</v>
      </c>
      <c r="D107">
        <v>649.44000000000005</v>
      </c>
      <c r="E107" s="1">
        <v>51306.06</v>
      </c>
      <c r="F107" s="1">
        <v>37157.9</v>
      </c>
      <c r="G107">
        <v>1.11E-2</v>
      </c>
      <c r="H107">
        <v>1.6000000000000001E-3</v>
      </c>
      <c r="I107">
        <v>0.64059999999999995</v>
      </c>
      <c r="J107">
        <v>2E-3</v>
      </c>
      <c r="K107">
        <v>0.16719999999999999</v>
      </c>
      <c r="L107">
        <v>0.1502</v>
      </c>
      <c r="M107">
        <v>2.7400000000000001E-2</v>
      </c>
      <c r="N107">
        <v>0.99990000000000001</v>
      </c>
      <c r="O107">
        <v>9.4799999999999995E-2</v>
      </c>
      <c r="P107">
        <v>0.2349</v>
      </c>
      <c r="Q107" s="1">
        <v>72958.53</v>
      </c>
      <c r="R107">
        <v>0.33239999999999997</v>
      </c>
      <c r="S107">
        <v>9.9000000000000005E-2</v>
      </c>
      <c r="T107">
        <v>0.56859999999999999</v>
      </c>
      <c r="U107">
        <v>734.76</v>
      </c>
      <c r="V107" s="1">
        <v>73795.72</v>
      </c>
      <c r="W107">
        <v>69.819999999999993</v>
      </c>
      <c r="X107" s="1">
        <v>101221.01</v>
      </c>
      <c r="Y107">
        <v>0.43330000000000002</v>
      </c>
      <c r="Z107">
        <v>0.47599999999999998</v>
      </c>
      <c r="AA107">
        <v>9.06E-2</v>
      </c>
      <c r="AB107">
        <v>0.56669999999999998</v>
      </c>
      <c r="AC107">
        <v>101.22</v>
      </c>
      <c r="AD107" s="1">
        <v>5039.7</v>
      </c>
      <c r="AE107">
        <v>363.85</v>
      </c>
      <c r="AF107" s="1">
        <v>84772.37</v>
      </c>
      <c r="AG107">
        <v>59</v>
      </c>
      <c r="AH107" s="1">
        <v>26209</v>
      </c>
      <c r="AI107" s="1">
        <v>41612</v>
      </c>
      <c r="AJ107">
        <v>73.2</v>
      </c>
      <c r="AK107">
        <v>43.5</v>
      </c>
      <c r="AL107">
        <v>51.06</v>
      </c>
      <c r="AM107">
        <v>4</v>
      </c>
      <c r="AN107">
        <v>0</v>
      </c>
      <c r="AO107">
        <v>0.96819999999999995</v>
      </c>
      <c r="AP107" s="1">
        <v>2782.97</v>
      </c>
      <c r="AQ107" s="1">
        <v>3400.91</v>
      </c>
      <c r="AR107" s="1">
        <v>9879.7000000000007</v>
      </c>
      <c r="AS107" s="1">
        <v>1010.3</v>
      </c>
      <c r="AT107">
        <v>599.78</v>
      </c>
      <c r="AU107" s="1">
        <v>17673.66</v>
      </c>
      <c r="AV107" s="1">
        <v>13219.5</v>
      </c>
      <c r="AW107">
        <v>0.56899999999999995</v>
      </c>
      <c r="AX107" s="1">
        <v>6848.87</v>
      </c>
      <c r="AY107">
        <v>0.29480000000000001</v>
      </c>
      <c r="AZ107">
        <v>696.98</v>
      </c>
      <c r="BA107">
        <v>0.03</v>
      </c>
      <c r="BB107" s="1">
        <v>2467.92</v>
      </c>
      <c r="BC107">
        <v>0.1062</v>
      </c>
      <c r="BD107" s="1">
        <v>23233.27</v>
      </c>
      <c r="BE107" s="1">
        <v>5989.06</v>
      </c>
      <c r="BF107">
        <v>2.657</v>
      </c>
      <c r="BG107">
        <v>0.46529999999999999</v>
      </c>
      <c r="BH107">
        <v>0.1842</v>
      </c>
      <c r="BI107">
        <v>0.32300000000000001</v>
      </c>
      <c r="BJ107">
        <v>1.8499999999999999E-2</v>
      </c>
      <c r="BK107">
        <v>9.1000000000000004E-3</v>
      </c>
    </row>
    <row r="108" spans="1:63" x14ac:dyDescent="0.25">
      <c r="A108" t="s">
        <v>108</v>
      </c>
      <c r="B108">
        <v>46391</v>
      </c>
      <c r="C108">
        <v>127</v>
      </c>
      <c r="D108">
        <v>13.71</v>
      </c>
      <c r="E108" s="1">
        <v>1741.42</v>
      </c>
      <c r="F108" s="1">
        <v>1738.45</v>
      </c>
      <c r="G108">
        <v>2.3E-3</v>
      </c>
      <c r="H108">
        <v>0</v>
      </c>
      <c r="I108">
        <v>1.6999999999999999E-3</v>
      </c>
      <c r="J108">
        <v>0</v>
      </c>
      <c r="K108">
        <v>1.55E-2</v>
      </c>
      <c r="L108">
        <v>0.95860000000000001</v>
      </c>
      <c r="M108">
        <v>2.1899999999999999E-2</v>
      </c>
      <c r="N108">
        <v>0.2049</v>
      </c>
      <c r="O108">
        <v>2.3E-3</v>
      </c>
      <c r="P108">
        <v>0.1239</v>
      </c>
      <c r="Q108" s="1">
        <v>56989.120000000003</v>
      </c>
      <c r="R108">
        <v>0.24490000000000001</v>
      </c>
      <c r="S108">
        <v>0.15310000000000001</v>
      </c>
      <c r="T108">
        <v>0.60199999999999998</v>
      </c>
      <c r="U108">
        <v>11.08</v>
      </c>
      <c r="V108" s="1">
        <v>83974.1</v>
      </c>
      <c r="W108">
        <v>148.97</v>
      </c>
      <c r="X108" s="1">
        <v>174598.83</v>
      </c>
      <c r="Y108">
        <v>0.87939999999999996</v>
      </c>
      <c r="Z108">
        <v>4.4299999999999999E-2</v>
      </c>
      <c r="AA108">
        <v>7.6300000000000007E-2</v>
      </c>
      <c r="AB108">
        <v>0.1206</v>
      </c>
      <c r="AC108">
        <v>174.6</v>
      </c>
      <c r="AD108" s="1">
        <v>3958.33</v>
      </c>
      <c r="AE108">
        <v>463.4</v>
      </c>
      <c r="AF108" s="1">
        <v>174652.71</v>
      </c>
      <c r="AG108">
        <v>393</v>
      </c>
      <c r="AH108" s="1">
        <v>41888</v>
      </c>
      <c r="AI108" s="1">
        <v>84507</v>
      </c>
      <c r="AJ108">
        <v>30.2</v>
      </c>
      <c r="AK108">
        <v>22.01</v>
      </c>
      <c r="AL108">
        <v>22.91</v>
      </c>
      <c r="AM108">
        <v>4.2</v>
      </c>
      <c r="AN108">
        <v>42.49</v>
      </c>
      <c r="AO108">
        <v>0.57669999999999999</v>
      </c>
      <c r="AP108" s="1">
        <v>1005.56</v>
      </c>
      <c r="AQ108" s="1">
        <v>2065.25</v>
      </c>
      <c r="AR108" s="1">
        <v>5895.03</v>
      </c>
      <c r="AS108">
        <v>668.29</v>
      </c>
      <c r="AT108">
        <v>183.59</v>
      </c>
      <c r="AU108" s="1">
        <v>9817.7199999999993</v>
      </c>
      <c r="AV108" s="1">
        <v>5288.65</v>
      </c>
      <c r="AW108">
        <v>0.50539999999999996</v>
      </c>
      <c r="AX108" s="1">
        <v>3539.47</v>
      </c>
      <c r="AY108">
        <v>0.33829999999999999</v>
      </c>
      <c r="AZ108" s="1">
        <v>1232.6300000000001</v>
      </c>
      <c r="BA108">
        <v>0.1178</v>
      </c>
      <c r="BB108">
        <v>402.82</v>
      </c>
      <c r="BC108">
        <v>3.85E-2</v>
      </c>
      <c r="BD108" s="1">
        <v>10463.57</v>
      </c>
      <c r="BE108" s="1">
        <v>5284.55</v>
      </c>
      <c r="BF108">
        <v>0.8669</v>
      </c>
      <c r="BG108">
        <v>0.53869999999999996</v>
      </c>
      <c r="BH108">
        <v>0.24529999999999999</v>
      </c>
      <c r="BI108">
        <v>0.17269999999999999</v>
      </c>
      <c r="BJ108">
        <v>3.0099999999999998E-2</v>
      </c>
      <c r="BK108">
        <v>1.3299999999999999E-2</v>
      </c>
    </row>
    <row r="109" spans="1:63" x14ac:dyDescent="0.25">
      <c r="A109" t="s">
        <v>109</v>
      </c>
      <c r="B109">
        <v>48488</v>
      </c>
      <c r="C109">
        <v>117</v>
      </c>
      <c r="D109">
        <v>21.16</v>
      </c>
      <c r="E109" s="1">
        <v>2476.13</v>
      </c>
      <c r="F109" s="1">
        <v>2297.7399999999998</v>
      </c>
      <c r="G109">
        <v>7.4000000000000003E-3</v>
      </c>
      <c r="H109">
        <v>8.9999999999999998E-4</v>
      </c>
      <c r="I109">
        <v>5.7000000000000002E-3</v>
      </c>
      <c r="J109">
        <v>0</v>
      </c>
      <c r="K109">
        <v>2.52E-2</v>
      </c>
      <c r="L109">
        <v>0.92949999999999999</v>
      </c>
      <c r="M109">
        <v>3.1300000000000001E-2</v>
      </c>
      <c r="N109">
        <v>0.30980000000000002</v>
      </c>
      <c r="O109">
        <v>2.5999999999999999E-3</v>
      </c>
      <c r="P109">
        <v>0.13089999999999999</v>
      </c>
      <c r="Q109" s="1">
        <v>61875.73</v>
      </c>
      <c r="R109">
        <v>0.26819999999999999</v>
      </c>
      <c r="S109">
        <v>0.16200000000000001</v>
      </c>
      <c r="T109">
        <v>0.56979999999999997</v>
      </c>
      <c r="U109">
        <v>14.8</v>
      </c>
      <c r="V109" s="1">
        <v>72317.97</v>
      </c>
      <c r="W109">
        <v>158.37</v>
      </c>
      <c r="X109" s="1">
        <v>294230.78999999998</v>
      </c>
      <c r="Y109">
        <v>0.68899999999999995</v>
      </c>
      <c r="Z109">
        <v>0.108</v>
      </c>
      <c r="AA109">
        <v>0.20300000000000001</v>
      </c>
      <c r="AB109">
        <v>0.311</v>
      </c>
      <c r="AC109">
        <v>294.23</v>
      </c>
      <c r="AD109" s="1">
        <v>10393.98</v>
      </c>
      <c r="AE109">
        <v>773.81</v>
      </c>
      <c r="AF109" s="1">
        <v>216551.95</v>
      </c>
      <c r="AG109">
        <v>504</v>
      </c>
      <c r="AH109" s="1">
        <v>38003</v>
      </c>
      <c r="AI109" s="1">
        <v>61149</v>
      </c>
      <c r="AJ109">
        <v>57.85</v>
      </c>
      <c r="AK109">
        <v>29.4</v>
      </c>
      <c r="AL109">
        <v>30.79</v>
      </c>
      <c r="AM109">
        <v>4.5</v>
      </c>
      <c r="AN109" s="1">
        <v>2434.2399999999998</v>
      </c>
      <c r="AO109">
        <v>1.5210999999999999</v>
      </c>
      <c r="AP109" s="1">
        <v>1250.33</v>
      </c>
      <c r="AQ109" s="1">
        <v>2424.79</v>
      </c>
      <c r="AR109" s="1">
        <v>8095.66</v>
      </c>
      <c r="AS109">
        <v>891.93</v>
      </c>
      <c r="AT109">
        <v>213.99</v>
      </c>
      <c r="AU109" s="1">
        <v>12876.7</v>
      </c>
      <c r="AV109" s="1">
        <v>4667.33</v>
      </c>
      <c r="AW109">
        <v>0.29070000000000001</v>
      </c>
      <c r="AX109" s="1">
        <v>9793.1</v>
      </c>
      <c r="AY109">
        <v>0.61</v>
      </c>
      <c r="AZ109">
        <v>997.43</v>
      </c>
      <c r="BA109">
        <v>6.2100000000000002E-2</v>
      </c>
      <c r="BB109">
        <v>595.09</v>
      </c>
      <c r="BC109">
        <v>3.7100000000000001E-2</v>
      </c>
      <c r="BD109" s="1">
        <v>16052.96</v>
      </c>
      <c r="BE109" s="1">
        <v>3406.16</v>
      </c>
      <c r="BF109">
        <v>0.62260000000000004</v>
      </c>
      <c r="BG109">
        <v>0.55520000000000003</v>
      </c>
      <c r="BH109">
        <v>0.24279999999999999</v>
      </c>
      <c r="BI109">
        <v>0.1575</v>
      </c>
      <c r="BJ109">
        <v>3.1600000000000003E-2</v>
      </c>
      <c r="BK109">
        <v>1.2800000000000001E-2</v>
      </c>
    </row>
    <row r="110" spans="1:63" x14ac:dyDescent="0.25">
      <c r="A110" t="s">
        <v>110</v>
      </c>
      <c r="B110">
        <v>45302</v>
      </c>
      <c r="C110">
        <v>67</v>
      </c>
      <c r="D110">
        <v>30.22</v>
      </c>
      <c r="E110" s="1">
        <v>2024.61</v>
      </c>
      <c r="F110" s="1">
        <v>2110.29</v>
      </c>
      <c r="G110">
        <v>1.4E-3</v>
      </c>
      <c r="H110">
        <v>5.0000000000000001E-4</v>
      </c>
      <c r="I110">
        <v>8.5000000000000006E-3</v>
      </c>
      <c r="J110">
        <v>0</v>
      </c>
      <c r="K110">
        <v>0.11609999999999999</v>
      </c>
      <c r="L110">
        <v>0.84309999999999996</v>
      </c>
      <c r="M110">
        <v>3.0300000000000001E-2</v>
      </c>
      <c r="N110">
        <v>0.42280000000000001</v>
      </c>
      <c r="O110">
        <v>5.0000000000000001E-4</v>
      </c>
      <c r="P110">
        <v>0.16919999999999999</v>
      </c>
      <c r="Q110" s="1">
        <v>63310.96</v>
      </c>
      <c r="R110">
        <v>0.42549999999999999</v>
      </c>
      <c r="S110">
        <v>0.12770000000000001</v>
      </c>
      <c r="T110">
        <v>0.44679999999999997</v>
      </c>
      <c r="U110">
        <v>15.5</v>
      </c>
      <c r="V110" s="1">
        <v>78640.39</v>
      </c>
      <c r="W110">
        <v>127.15</v>
      </c>
      <c r="X110" s="1">
        <v>121221.43</v>
      </c>
      <c r="Y110">
        <v>0.75629999999999997</v>
      </c>
      <c r="Z110">
        <v>0.19089999999999999</v>
      </c>
      <c r="AA110">
        <v>5.2699999999999997E-2</v>
      </c>
      <c r="AB110">
        <v>0.2437</v>
      </c>
      <c r="AC110">
        <v>121.22</v>
      </c>
      <c r="AD110" s="1">
        <v>3897.75</v>
      </c>
      <c r="AE110">
        <v>402.48</v>
      </c>
      <c r="AF110" s="1">
        <v>114066.89</v>
      </c>
      <c r="AG110">
        <v>130</v>
      </c>
      <c r="AH110" s="1">
        <v>34051</v>
      </c>
      <c r="AI110" s="1">
        <v>48703</v>
      </c>
      <c r="AJ110">
        <v>48.95</v>
      </c>
      <c r="AK110">
        <v>28.7</v>
      </c>
      <c r="AL110">
        <v>41.2</v>
      </c>
      <c r="AM110">
        <v>3.7</v>
      </c>
      <c r="AN110">
        <v>451.57</v>
      </c>
      <c r="AO110">
        <v>1.0559000000000001</v>
      </c>
      <c r="AP110" s="1">
        <v>1332.25</v>
      </c>
      <c r="AQ110" s="1">
        <v>2014.2</v>
      </c>
      <c r="AR110" s="1">
        <v>7178.35</v>
      </c>
      <c r="AS110">
        <v>860.42</v>
      </c>
      <c r="AT110">
        <v>314.51</v>
      </c>
      <c r="AU110" s="1">
        <v>11699.72</v>
      </c>
      <c r="AV110" s="1">
        <v>6517.53</v>
      </c>
      <c r="AW110">
        <v>0.49249999999999999</v>
      </c>
      <c r="AX110" s="1">
        <v>4316.25</v>
      </c>
      <c r="AY110">
        <v>0.32619999999999999</v>
      </c>
      <c r="AZ110" s="1">
        <v>1444.05</v>
      </c>
      <c r="BA110">
        <v>0.1091</v>
      </c>
      <c r="BB110">
        <v>955.44</v>
      </c>
      <c r="BC110">
        <v>7.22E-2</v>
      </c>
      <c r="BD110" s="1">
        <v>13233.26</v>
      </c>
      <c r="BE110" s="1">
        <v>6464.26</v>
      </c>
      <c r="BF110">
        <v>2.3008000000000002</v>
      </c>
      <c r="BG110">
        <v>0.55230000000000001</v>
      </c>
      <c r="BH110">
        <v>0.23699999999999999</v>
      </c>
      <c r="BI110">
        <v>0.1744</v>
      </c>
      <c r="BJ110">
        <v>2.46E-2</v>
      </c>
      <c r="BK110">
        <v>1.1599999999999999E-2</v>
      </c>
    </row>
    <row r="111" spans="1:63" x14ac:dyDescent="0.25">
      <c r="A111" t="s">
        <v>111</v>
      </c>
      <c r="B111">
        <v>45310</v>
      </c>
      <c r="C111">
        <v>44</v>
      </c>
      <c r="D111">
        <v>27.13</v>
      </c>
      <c r="E111" s="1">
        <v>1193.6500000000001</v>
      </c>
      <c r="F111" s="1">
        <v>1305.72</v>
      </c>
      <c r="G111">
        <v>3.0999999999999999E-3</v>
      </c>
      <c r="H111">
        <v>2.76E-2</v>
      </c>
      <c r="I111">
        <v>3.8E-3</v>
      </c>
      <c r="J111">
        <v>8.0000000000000004E-4</v>
      </c>
      <c r="K111">
        <v>1.2999999999999999E-2</v>
      </c>
      <c r="L111">
        <v>0.94869999999999999</v>
      </c>
      <c r="M111">
        <v>3.0999999999999999E-3</v>
      </c>
      <c r="N111">
        <v>0.15340000000000001</v>
      </c>
      <c r="O111">
        <v>2.47E-2</v>
      </c>
      <c r="P111">
        <v>0.1007</v>
      </c>
      <c r="Q111" s="1">
        <v>65918.13</v>
      </c>
      <c r="R111">
        <v>8.5699999999999998E-2</v>
      </c>
      <c r="S111">
        <v>0.18099999999999999</v>
      </c>
      <c r="T111">
        <v>0.73329999999999995</v>
      </c>
      <c r="U111">
        <v>8</v>
      </c>
      <c r="V111" s="1">
        <v>81677.38</v>
      </c>
      <c r="W111">
        <v>149.21</v>
      </c>
      <c r="X111" s="1">
        <v>147119.46</v>
      </c>
      <c r="Y111">
        <v>0.87949999999999995</v>
      </c>
      <c r="Z111">
        <v>9.5299999999999996E-2</v>
      </c>
      <c r="AA111">
        <v>2.52E-2</v>
      </c>
      <c r="AB111">
        <v>0.1205</v>
      </c>
      <c r="AC111">
        <v>147.12</v>
      </c>
      <c r="AD111" s="1">
        <v>3739.84</v>
      </c>
      <c r="AE111">
        <v>461.37</v>
      </c>
      <c r="AF111" s="1">
        <v>126888.98</v>
      </c>
      <c r="AG111">
        <v>170</v>
      </c>
      <c r="AH111" s="1">
        <v>41003</v>
      </c>
      <c r="AI111" s="1">
        <v>63713</v>
      </c>
      <c r="AJ111">
        <v>48.18</v>
      </c>
      <c r="AK111">
        <v>23.66</v>
      </c>
      <c r="AL111">
        <v>35.67</v>
      </c>
      <c r="AM111">
        <v>5</v>
      </c>
      <c r="AN111">
        <v>854.32</v>
      </c>
      <c r="AO111">
        <v>0.91279999999999994</v>
      </c>
      <c r="AP111" s="1">
        <v>1235.1300000000001</v>
      </c>
      <c r="AQ111" s="1">
        <v>1728.97</v>
      </c>
      <c r="AR111" s="1">
        <v>8047.81</v>
      </c>
      <c r="AS111">
        <v>394.13</v>
      </c>
      <c r="AT111">
        <v>236.35</v>
      </c>
      <c r="AU111" s="1">
        <v>11642.39</v>
      </c>
      <c r="AV111" s="1">
        <v>5530.07</v>
      </c>
      <c r="AW111">
        <v>0.47499999999999998</v>
      </c>
      <c r="AX111" s="1">
        <v>3875.78</v>
      </c>
      <c r="AY111">
        <v>0.33289999999999997</v>
      </c>
      <c r="AZ111" s="1">
        <v>1848.06</v>
      </c>
      <c r="BA111">
        <v>0.15870000000000001</v>
      </c>
      <c r="BB111">
        <v>389.5</v>
      </c>
      <c r="BC111">
        <v>3.3500000000000002E-2</v>
      </c>
      <c r="BD111" s="1">
        <v>11643.41</v>
      </c>
      <c r="BE111" s="1">
        <v>5470.07</v>
      </c>
      <c r="BF111">
        <v>1.5073000000000001</v>
      </c>
      <c r="BG111">
        <v>0.60960000000000003</v>
      </c>
      <c r="BH111">
        <v>0.2339</v>
      </c>
      <c r="BI111">
        <v>6.7500000000000004E-2</v>
      </c>
      <c r="BJ111">
        <v>2.41E-2</v>
      </c>
      <c r="BK111">
        <v>6.4899999999999999E-2</v>
      </c>
    </row>
    <row r="112" spans="1:63" x14ac:dyDescent="0.25">
      <c r="A112" t="s">
        <v>112</v>
      </c>
      <c r="B112">
        <v>46516</v>
      </c>
      <c r="C112">
        <v>109</v>
      </c>
      <c r="D112">
        <v>7.03</v>
      </c>
      <c r="E112">
        <v>765.95</v>
      </c>
      <c r="F112">
        <v>930.63</v>
      </c>
      <c r="G112">
        <v>2.2000000000000001E-3</v>
      </c>
      <c r="H112">
        <v>0</v>
      </c>
      <c r="I112">
        <v>3.2000000000000002E-3</v>
      </c>
      <c r="J112">
        <v>0</v>
      </c>
      <c r="K112">
        <v>1.0800000000000001E-2</v>
      </c>
      <c r="L112">
        <v>0.96560000000000001</v>
      </c>
      <c r="M112">
        <v>1.83E-2</v>
      </c>
      <c r="N112">
        <v>0.29170000000000001</v>
      </c>
      <c r="O112">
        <v>0</v>
      </c>
      <c r="P112">
        <v>0.1414</v>
      </c>
      <c r="Q112" s="1">
        <v>58204.2</v>
      </c>
      <c r="R112">
        <v>6.0600000000000001E-2</v>
      </c>
      <c r="S112">
        <v>0.1515</v>
      </c>
      <c r="T112">
        <v>0.78790000000000004</v>
      </c>
      <c r="U112">
        <v>6.25</v>
      </c>
      <c r="V112" s="1">
        <v>80924.44</v>
      </c>
      <c r="W112">
        <v>114.17</v>
      </c>
      <c r="X112" s="1">
        <v>185622.99</v>
      </c>
      <c r="Y112">
        <v>0.83560000000000001</v>
      </c>
      <c r="Z112">
        <v>7.6100000000000001E-2</v>
      </c>
      <c r="AA112">
        <v>8.8300000000000003E-2</v>
      </c>
      <c r="AB112">
        <v>0.16439999999999999</v>
      </c>
      <c r="AC112">
        <v>185.62</v>
      </c>
      <c r="AD112" s="1">
        <v>4942.96</v>
      </c>
      <c r="AE112">
        <v>663.54</v>
      </c>
      <c r="AF112" s="1">
        <v>149190.22</v>
      </c>
      <c r="AG112">
        <v>278</v>
      </c>
      <c r="AH112" s="1">
        <v>35703</v>
      </c>
      <c r="AI112" s="1">
        <v>54660</v>
      </c>
      <c r="AJ112">
        <v>49.2</v>
      </c>
      <c r="AK112">
        <v>23.49</v>
      </c>
      <c r="AL112">
        <v>34.92</v>
      </c>
      <c r="AM112">
        <v>5</v>
      </c>
      <c r="AN112" s="1">
        <v>2231.6</v>
      </c>
      <c r="AO112">
        <v>1.4738</v>
      </c>
      <c r="AP112" s="1">
        <v>1498.02</v>
      </c>
      <c r="AQ112" s="1">
        <v>2004.89</v>
      </c>
      <c r="AR112" s="1">
        <v>6207.11</v>
      </c>
      <c r="AS112">
        <v>890.58</v>
      </c>
      <c r="AT112">
        <v>496.24</v>
      </c>
      <c r="AU112" s="1">
        <v>11096.83</v>
      </c>
      <c r="AV112" s="1">
        <v>5056.38</v>
      </c>
      <c r="AW112">
        <v>0.37659999999999999</v>
      </c>
      <c r="AX112" s="1">
        <v>5155.8900000000003</v>
      </c>
      <c r="AY112">
        <v>0.3841</v>
      </c>
      <c r="AZ112" s="1">
        <v>2718.35</v>
      </c>
      <c r="BA112">
        <v>0.20250000000000001</v>
      </c>
      <c r="BB112">
        <v>494.13</v>
      </c>
      <c r="BC112">
        <v>3.6799999999999999E-2</v>
      </c>
      <c r="BD112" s="1">
        <v>13424.76</v>
      </c>
      <c r="BE112" s="1">
        <v>6803.37</v>
      </c>
      <c r="BF112">
        <v>1.8025</v>
      </c>
      <c r="BG112">
        <v>0.53259999999999996</v>
      </c>
      <c r="BH112">
        <v>0.26690000000000003</v>
      </c>
      <c r="BI112">
        <v>0.15459999999999999</v>
      </c>
      <c r="BJ112">
        <v>2.7799999999999998E-2</v>
      </c>
      <c r="BK112">
        <v>1.8100000000000002E-2</v>
      </c>
    </row>
    <row r="113" spans="1:63" x14ac:dyDescent="0.25">
      <c r="A113" t="s">
        <v>113</v>
      </c>
      <c r="B113">
        <v>48140</v>
      </c>
      <c r="C113">
        <v>25</v>
      </c>
      <c r="D113">
        <v>33.75</v>
      </c>
      <c r="E113">
        <v>843.71</v>
      </c>
      <c r="F113">
        <v>870.19</v>
      </c>
      <c r="G113">
        <v>5.7000000000000002E-3</v>
      </c>
      <c r="H113">
        <v>0</v>
      </c>
      <c r="I113">
        <v>0</v>
      </c>
      <c r="J113">
        <v>0</v>
      </c>
      <c r="K113">
        <v>3.6700000000000003E-2</v>
      </c>
      <c r="L113">
        <v>0.93569999999999998</v>
      </c>
      <c r="M113">
        <v>2.18E-2</v>
      </c>
      <c r="N113">
        <v>0.22500000000000001</v>
      </c>
      <c r="O113">
        <v>0</v>
      </c>
      <c r="P113">
        <v>9.8799999999999999E-2</v>
      </c>
      <c r="Q113" s="1">
        <v>61791.99</v>
      </c>
      <c r="R113">
        <v>0.1143</v>
      </c>
      <c r="S113">
        <v>0.27139999999999997</v>
      </c>
      <c r="T113">
        <v>0.61429999999999996</v>
      </c>
      <c r="U113">
        <v>8.25</v>
      </c>
      <c r="V113" s="1">
        <v>77734.3</v>
      </c>
      <c r="W113">
        <v>99.21</v>
      </c>
      <c r="X113" s="1">
        <v>293397.52</v>
      </c>
      <c r="Y113">
        <v>0.87229999999999996</v>
      </c>
      <c r="Z113">
        <v>7.8799999999999995E-2</v>
      </c>
      <c r="AA113">
        <v>4.8899999999999999E-2</v>
      </c>
      <c r="AB113">
        <v>0.12770000000000001</v>
      </c>
      <c r="AC113">
        <v>293.39999999999998</v>
      </c>
      <c r="AD113" s="1">
        <v>10803.93</v>
      </c>
      <c r="AE113" s="1">
        <v>1185.81</v>
      </c>
      <c r="AF113" s="1">
        <v>269386.46000000002</v>
      </c>
      <c r="AG113">
        <v>566</v>
      </c>
      <c r="AH113" s="1">
        <v>39902</v>
      </c>
      <c r="AI113" s="1">
        <v>76244</v>
      </c>
      <c r="AJ113">
        <v>56.51</v>
      </c>
      <c r="AK113">
        <v>35.979999999999997</v>
      </c>
      <c r="AL113">
        <v>33.92</v>
      </c>
      <c r="AM113">
        <v>5.0999999999999996</v>
      </c>
      <c r="AN113">
        <v>0</v>
      </c>
      <c r="AO113">
        <v>1.1855</v>
      </c>
      <c r="AP113" s="1">
        <v>2156.1799999999998</v>
      </c>
      <c r="AQ113" s="1">
        <v>1913.54</v>
      </c>
      <c r="AR113" s="1">
        <v>6944.33</v>
      </c>
      <c r="AS113" s="1">
        <v>1035.94</v>
      </c>
      <c r="AT113">
        <v>203.63</v>
      </c>
      <c r="AU113" s="1">
        <v>12253.62</v>
      </c>
      <c r="AV113" s="1">
        <v>3426.67</v>
      </c>
      <c r="AW113">
        <v>0.24360000000000001</v>
      </c>
      <c r="AX113" s="1">
        <v>8906.64</v>
      </c>
      <c r="AY113">
        <v>0.63319999999999999</v>
      </c>
      <c r="AZ113" s="1">
        <v>1246.29</v>
      </c>
      <c r="BA113">
        <v>8.8599999999999998E-2</v>
      </c>
      <c r="BB113">
        <v>485.88</v>
      </c>
      <c r="BC113">
        <v>3.4500000000000003E-2</v>
      </c>
      <c r="BD113" s="1">
        <v>14065.48</v>
      </c>
      <c r="BE113" s="1">
        <v>2559.6999999999998</v>
      </c>
      <c r="BF113">
        <v>0.33200000000000002</v>
      </c>
      <c r="BG113">
        <v>0.62229999999999996</v>
      </c>
      <c r="BH113">
        <v>0.20480000000000001</v>
      </c>
      <c r="BI113">
        <v>0.1195</v>
      </c>
      <c r="BJ113">
        <v>3.2500000000000001E-2</v>
      </c>
      <c r="BK113">
        <v>2.0899999999999998E-2</v>
      </c>
    </row>
    <row r="114" spans="1:63" x14ac:dyDescent="0.25">
      <c r="A114" t="s">
        <v>114</v>
      </c>
      <c r="B114">
        <v>45328</v>
      </c>
      <c r="C114">
        <v>16</v>
      </c>
      <c r="D114">
        <v>60.31</v>
      </c>
      <c r="E114">
        <v>964.9</v>
      </c>
      <c r="F114" s="1">
        <v>1088.6600000000001</v>
      </c>
      <c r="G114">
        <v>1.0999999999999999E-2</v>
      </c>
      <c r="H114">
        <v>0</v>
      </c>
      <c r="I114">
        <v>7.3000000000000001E-3</v>
      </c>
      <c r="J114">
        <v>0</v>
      </c>
      <c r="K114">
        <v>2.3900000000000001E-2</v>
      </c>
      <c r="L114">
        <v>0.93210000000000004</v>
      </c>
      <c r="M114">
        <v>2.5700000000000001E-2</v>
      </c>
      <c r="N114">
        <v>0.27129999999999999</v>
      </c>
      <c r="O114">
        <v>1.8E-3</v>
      </c>
      <c r="P114">
        <v>0.14599999999999999</v>
      </c>
      <c r="Q114" s="1">
        <v>53651.33</v>
      </c>
      <c r="R114">
        <v>0.21049999999999999</v>
      </c>
      <c r="S114">
        <v>0.3553</v>
      </c>
      <c r="T114">
        <v>0.43419999999999997</v>
      </c>
      <c r="U114">
        <v>10.17</v>
      </c>
      <c r="V114" s="1">
        <v>73960.05</v>
      </c>
      <c r="W114">
        <v>93.61</v>
      </c>
      <c r="X114" s="1">
        <v>221156.87</v>
      </c>
      <c r="Y114">
        <v>0.72529999999999994</v>
      </c>
      <c r="Z114">
        <v>0.2281</v>
      </c>
      <c r="AA114">
        <v>4.6699999999999998E-2</v>
      </c>
      <c r="AB114">
        <v>0.2747</v>
      </c>
      <c r="AC114">
        <v>221.16</v>
      </c>
      <c r="AD114" s="1">
        <v>4969.74</v>
      </c>
      <c r="AE114">
        <v>597.53</v>
      </c>
      <c r="AF114" s="1">
        <v>188756.68</v>
      </c>
      <c r="AG114">
        <v>442</v>
      </c>
      <c r="AH114" s="1">
        <v>33425</v>
      </c>
      <c r="AI114" s="1">
        <v>55219</v>
      </c>
      <c r="AJ114">
        <v>31.7</v>
      </c>
      <c r="AK114">
        <v>22</v>
      </c>
      <c r="AL114">
        <v>22.08</v>
      </c>
      <c r="AM114">
        <v>0</v>
      </c>
      <c r="AN114" s="1">
        <v>2107.4899999999998</v>
      </c>
      <c r="AO114">
        <v>1.222</v>
      </c>
      <c r="AP114" s="1">
        <v>1361.68</v>
      </c>
      <c r="AQ114" s="1">
        <v>1434.07</v>
      </c>
      <c r="AR114" s="1">
        <v>5910.12</v>
      </c>
      <c r="AS114">
        <v>632.33000000000004</v>
      </c>
      <c r="AT114">
        <v>273.56</v>
      </c>
      <c r="AU114" s="1">
        <v>9611.76</v>
      </c>
      <c r="AV114" s="1">
        <v>3367.05</v>
      </c>
      <c r="AW114">
        <v>0.28970000000000001</v>
      </c>
      <c r="AX114" s="1">
        <v>5333.45</v>
      </c>
      <c r="AY114">
        <v>0.45879999999999999</v>
      </c>
      <c r="AZ114" s="1">
        <v>2184.29</v>
      </c>
      <c r="BA114">
        <v>0.18790000000000001</v>
      </c>
      <c r="BB114">
        <v>739.16</v>
      </c>
      <c r="BC114">
        <v>6.3600000000000004E-2</v>
      </c>
      <c r="BD114" s="1">
        <v>11623.96</v>
      </c>
      <c r="BE114" s="1">
        <v>3485.54</v>
      </c>
      <c r="BF114">
        <v>0.76929999999999998</v>
      </c>
      <c r="BG114">
        <v>0.52969999999999995</v>
      </c>
      <c r="BH114">
        <v>0.2185</v>
      </c>
      <c r="BI114">
        <v>0.2261</v>
      </c>
      <c r="BJ114">
        <v>2.41E-2</v>
      </c>
      <c r="BK114">
        <v>1.6000000000000001E-3</v>
      </c>
    </row>
    <row r="115" spans="1:63" x14ac:dyDescent="0.25">
      <c r="A115" t="s">
        <v>115</v>
      </c>
      <c r="B115">
        <v>43802</v>
      </c>
      <c r="C115">
        <v>137</v>
      </c>
      <c r="D115">
        <v>533.04</v>
      </c>
      <c r="E115" s="1">
        <v>73026.59</v>
      </c>
      <c r="F115" s="1">
        <v>48526.19</v>
      </c>
      <c r="G115">
        <v>3.61E-2</v>
      </c>
      <c r="H115">
        <v>8.9999999999999998E-4</v>
      </c>
      <c r="I115">
        <v>0.53290000000000004</v>
      </c>
      <c r="J115">
        <v>2.5000000000000001E-3</v>
      </c>
      <c r="K115">
        <v>0.1356</v>
      </c>
      <c r="L115">
        <v>0.21829999999999999</v>
      </c>
      <c r="M115">
        <v>7.3800000000000004E-2</v>
      </c>
      <c r="N115">
        <v>1</v>
      </c>
      <c r="O115">
        <v>0.18529999999999999</v>
      </c>
      <c r="P115">
        <v>0.17519999999999999</v>
      </c>
      <c r="Q115" s="1">
        <v>71795.070000000007</v>
      </c>
      <c r="R115">
        <v>0.24299999999999999</v>
      </c>
      <c r="S115">
        <v>0.15379999999999999</v>
      </c>
      <c r="T115">
        <v>0.60319999999999996</v>
      </c>
      <c r="U115">
        <v>322</v>
      </c>
      <c r="V115" s="1">
        <v>106309.03</v>
      </c>
      <c r="W115">
        <v>226.75</v>
      </c>
      <c r="X115" s="1">
        <v>142483.96</v>
      </c>
      <c r="Y115">
        <v>0.5585</v>
      </c>
      <c r="Z115">
        <v>0.39910000000000001</v>
      </c>
      <c r="AA115">
        <v>4.24E-2</v>
      </c>
      <c r="AB115">
        <v>0.4415</v>
      </c>
      <c r="AC115">
        <v>142.47999999999999</v>
      </c>
      <c r="AD115" s="1">
        <v>6705.65</v>
      </c>
      <c r="AE115">
        <v>510</v>
      </c>
      <c r="AF115" s="1">
        <v>126964.78</v>
      </c>
      <c r="AG115">
        <v>171</v>
      </c>
      <c r="AH115" s="1">
        <v>32120</v>
      </c>
      <c r="AI115" s="1">
        <v>50520</v>
      </c>
      <c r="AJ115">
        <v>76.680000000000007</v>
      </c>
      <c r="AK115">
        <v>40.33</v>
      </c>
      <c r="AL115">
        <v>53.34</v>
      </c>
      <c r="AM115">
        <v>4.51</v>
      </c>
      <c r="AN115">
        <v>0</v>
      </c>
      <c r="AO115">
        <v>0.88560000000000005</v>
      </c>
      <c r="AP115" s="1">
        <v>2246.04</v>
      </c>
      <c r="AQ115" s="1">
        <v>3805.59</v>
      </c>
      <c r="AR115" s="1">
        <v>8170.1</v>
      </c>
      <c r="AS115" s="1">
        <v>1504.66</v>
      </c>
      <c r="AT115">
        <v>758.88</v>
      </c>
      <c r="AU115" s="1">
        <v>16485.27</v>
      </c>
      <c r="AV115" s="1">
        <v>8223.08</v>
      </c>
      <c r="AW115">
        <v>0.37480000000000002</v>
      </c>
      <c r="AX115" s="1">
        <v>10777.79</v>
      </c>
      <c r="AY115">
        <v>0.49130000000000001</v>
      </c>
      <c r="AZ115">
        <v>774.99</v>
      </c>
      <c r="BA115">
        <v>3.5299999999999998E-2</v>
      </c>
      <c r="BB115" s="1">
        <v>2163.31</v>
      </c>
      <c r="BC115">
        <v>9.8599999999999993E-2</v>
      </c>
      <c r="BD115" s="1">
        <v>21939.18</v>
      </c>
      <c r="BE115" s="1">
        <v>2108.96</v>
      </c>
      <c r="BF115">
        <v>0.55789999999999995</v>
      </c>
      <c r="BG115">
        <v>0.48049999999999998</v>
      </c>
      <c r="BH115">
        <v>0.19819999999999999</v>
      </c>
      <c r="BI115">
        <v>0.29380000000000001</v>
      </c>
      <c r="BJ115">
        <v>1.8100000000000002E-2</v>
      </c>
      <c r="BK115">
        <v>9.4999999999999998E-3</v>
      </c>
    </row>
    <row r="116" spans="1:63" x14ac:dyDescent="0.25">
      <c r="A116" t="s">
        <v>116</v>
      </c>
      <c r="B116">
        <v>49312</v>
      </c>
      <c r="C116">
        <v>73</v>
      </c>
      <c r="D116">
        <v>12</v>
      </c>
      <c r="E116">
        <v>875.73</v>
      </c>
      <c r="F116">
        <v>829.89</v>
      </c>
      <c r="G116">
        <v>4.7999999999999996E-3</v>
      </c>
      <c r="H116">
        <v>0</v>
      </c>
      <c r="I116">
        <v>4.7999999999999996E-3</v>
      </c>
      <c r="J116">
        <v>0</v>
      </c>
      <c r="K116">
        <v>5.6599999999999998E-2</v>
      </c>
      <c r="L116">
        <v>0.92290000000000005</v>
      </c>
      <c r="M116">
        <v>1.0800000000000001E-2</v>
      </c>
      <c r="N116">
        <v>0.27060000000000001</v>
      </c>
      <c r="O116">
        <v>0</v>
      </c>
      <c r="P116">
        <v>0.15329999999999999</v>
      </c>
      <c r="Q116" s="1">
        <v>59172.44</v>
      </c>
      <c r="R116">
        <v>0.14810000000000001</v>
      </c>
      <c r="S116">
        <v>0.1605</v>
      </c>
      <c r="T116">
        <v>0.69140000000000001</v>
      </c>
      <c r="U116">
        <v>4.5999999999999996</v>
      </c>
      <c r="V116" s="1">
        <v>82324.570000000007</v>
      </c>
      <c r="W116">
        <v>184.82</v>
      </c>
      <c r="X116" s="1">
        <v>154051.69</v>
      </c>
      <c r="Y116">
        <v>0.9052</v>
      </c>
      <c r="Z116">
        <v>2.64E-2</v>
      </c>
      <c r="AA116">
        <v>6.8400000000000002E-2</v>
      </c>
      <c r="AB116">
        <v>9.4799999999999995E-2</v>
      </c>
      <c r="AC116">
        <v>154.05000000000001</v>
      </c>
      <c r="AD116" s="1">
        <v>3534.43</v>
      </c>
      <c r="AE116">
        <v>433.41</v>
      </c>
      <c r="AF116" s="1">
        <v>156178.41</v>
      </c>
      <c r="AG116">
        <v>314</v>
      </c>
      <c r="AH116" s="1">
        <v>37680</v>
      </c>
      <c r="AI116" s="1">
        <v>55995</v>
      </c>
      <c r="AJ116">
        <v>29.7</v>
      </c>
      <c r="AK116">
        <v>22.47</v>
      </c>
      <c r="AL116">
        <v>21.7</v>
      </c>
      <c r="AM116">
        <v>4.3499999999999996</v>
      </c>
      <c r="AN116" s="1">
        <v>1633.3</v>
      </c>
      <c r="AO116">
        <v>1.3613</v>
      </c>
      <c r="AP116" s="1">
        <v>1493.2</v>
      </c>
      <c r="AQ116" s="1">
        <v>2017.21</v>
      </c>
      <c r="AR116" s="1">
        <v>7337.05</v>
      </c>
      <c r="AS116">
        <v>505.19</v>
      </c>
      <c r="AT116">
        <v>162.05000000000001</v>
      </c>
      <c r="AU116" s="1">
        <v>11514.7</v>
      </c>
      <c r="AV116" s="1">
        <v>7345.27</v>
      </c>
      <c r="AW116">
        <v>0.53139999999999998</v>
      </c>
      <c r="AX116" s="1">
        <v>4767.2700000000004</v>
      </c>
      <c r="AY116">
        <v>0.34489999999999998</v>
      </c>
      <c r="AZ116" s="1">
        <v>1101</v>
      </c>
      <c r="BA116">
        <v>7.9699999999999993E-2</v>
      </c>
      <c r="BB116">
        <v>608.57000000000005</v>
      </c>
      <c r="BC116">
        <v>4.3999999999999997E-2</v>
      </c>
      <c r="BD116" s="1">
        <v>13822.12</v>
      </c>
      <c r="BE116" s="1">
        <v>5930.76</v>
      </c>
      <c r="BF116">
        <v>1.7785</v>
      </c>
      <c r="BG116">
        <v>0.52910000000000001</v>
      </c>
      <c r="BH116">
        <v>0.25040000000000001</v>
      </c>
      <c r="BI116">
        <v>0.1865</v>
      </c>
      <c r="BJ116">
        <v>2.3E-2</v>
      </c>
      <c r="BK116">
        <v>1.11E-2</v>
      </c>
    </row>
    <row r="117" spans="1:63" x14ac:dyDescent="0.25">
      <c r="A117" t="s">
        <v>117</v>
      </c>
      <c r="B117">
        <v>43810</v>
      </c>
      <c r="C117">
        <v>59</v>
      </c>
      <c r="D117">
        <v>28.29</v>
      </c>
      <c r="E117" s="1">
        <v>1669.04</v>
      </c>
      <c r="F117" s="1">
        <v>1567.18</v>
      </c>
      <c r="G117">
        <v>3.2000000000000002E-3</v>
      </c>
      <c r="H117">
        <v>0</v>
      </c>
      <c r="I117">
        <v>1.2800000000000001E-2</v>
      </c>
      <c r="J117">
        <v>1.2999999999999999E-3</v>
      </c>
      <c r="K117">
        <v>2.9399999999999999E-2</v>
      </c>
      <c r="L117">
        <v>0.89780000000000004</v>
      </c>
      <c r="M117">
        <v>5.5599999999999997E-2</v>
      </c>
      <c r="N117">
        <v>0.63070000000000004</v>
      </c>
      <c r="O117">
        <v>2.5999999999999999E-3</v>
      </c>
      <c r="P117">
        <v>0.2117</v>
      </c>
      <c r="Q117" s="1">
        <v>61676.01</v>
      </c>
      <c r="R117">
        <v>0.1429</v>
      </c>
      <c r="S117">
        <v>0.1714</v>
      </c>
      <c r="T117">
        <v>0.68569999999999998</v>
      </c>
      <c r="U117">
        <v>12</v>
      </c>
      <c r="V117" s="1">
        <v>75554.080000000002</v>
      </c>
      <c r="W117">
        <v>130.52000000000001</v>
      </c>
      <c r="X117" s="1">
        <v>130963.76</v>
      </c>
      <c r="Y117">
        <v>0.69820000000000004</v>
      </c>
      <c r="Z117">
        <v>0.24959999999999999</v>
      </c>
      <c r="AA117">
        <v>5.2200000000000003E-2</v>
      </c>
      <c r="AB117">
        <v>0.30180000000000001</v>
      </c>
      <c r="AC117">
        <v>130.96</v>
      </c>
      <c r="AD117" s="1">
        <v>3838.13</v>
      </c>
      <c r="AE117">
        <v>412.04</v>
      </c>
      <c r="AF117" s="1">
        <v>131258.29</v>
      </c>
      <c r="AG117">
        <v>194</v>
      </c>
      <c r="AH117" s="1">
        <v>28885</v>
      </c>
      <c r="AI117" s="1">
        <v>41746</v>
      </c>
      <c r="AJ117">
        <v>41.4</v>
      </c>
      <c r="AK117">
        <v>27.82</v>
      </c>
      <c r="AL117">
        <v>30.94</v>
      </c>
      <c r="AM117">
        <v>3.7</v>
      </c>
      <c r="AN117">
        <v>0</v>
      </c>
      <c r="AO117">
        <v>1.0425</v>
      </c>
      <c r="AP117" s="1">
        <v>1776.18</v>
      </c>
      <c r="AQ117" s="1">
        <v>2081.2399999999998</v>
      </c>
      <c r="AR117" s="1">
        <v>6826.27</v>
      </c>
      <c r="AS117">
        <v>759.73</v>
      </c>
      <c r="AT117">
        <v>281.68</v>
      </c>
      <c r="AU117" s="1">
        <v>11725.1</v>
      </c>
      <c r="AV117" s="1">
        <v>8105.73</v>
      </c>
      <c r="AW117">
        <v>0.5887</v>
      </c>
      <c r="AX117" s="1">
        <v>3420.52</v>
      </c>
      <c r="AY117">
        <v>0.24840000000000001</v>
      </c>
      <c r="AZ117">
        <v>839.91</v>
      </c>
      <c r="BA117">
        <v>6.0999999999999999E-2</v>
      </c>
      <c r="BB117" s="1">
        <v>1401.98</v>
      </c>
      <c r="BC117">
        <v>0.1018</v>
      </c>
      <c r="BD117" s="1">
        <v>13768.15</v>
      </c>
      <c r="BE117" s="1">
        <v>7002.86</v>
      </c>
      <c r="BF117">
        <v>2.7404000000000002</v>
      </c>
      <c r="BG117">
        <v>0.55289999999999995</v>
      </c>
      <c r="BH117">
        <v>0.23</v>
      </c>
      <c r="BI117">
        <v>0.18540000000000001</v>
      </c>
      <c r="BJ117">
        <v>2.0899999999999998E-2</v>
      </c>
      <c r="BK117">
        <v>1.09E-2</v>
      </c>
    </row>
    <row r="118" spans="1:63" x14ac:dyDescent="0.25">
      <c r="A118" t="s">
        <v>118</v>
      </c>
      <c r="B118">
        <v>47548</v>
      </c>
      <c r="C118">
        <v>70</v>
      </c>
      <c r="D118">
        <v>5.83</v>
      </c>
      <c r="E118">
        <v>407.8</v>
      </c>
      <c r="F118">
        <v>462.65</v>
      </c>
      <c r="G118">
        <v>0</v>
      </c>
      <c r="H118">
        <v>0</v>
      </c>
      <c r="I118">
        <v>2.2000000000000001E-3</v>
      </c>
      <c r="J118">
        <v>0</v>
      </c>
      <c r="K118">
        <v>6.4999999999999997E-3</v>
      </c>
      <c r="L118">
        <v>0.97399999999999998</v>
      </c>
      <c r="M118">
        <v>1.7299999999999999E-2</v>
      </c>
      <c r="N118">
        <v>0.39400000000000002</v>
      </c>
      <c r="O118">
        <v>0</v>
      </c>
      <c r="P118">
        <v>0.1893</v>
      </c>
      <c r="Q118" s="1">
        <v>55173.63</v>
      </c>
      <c r="R118">
        <v>0.32500000000000001</v>
      </c>
      <c r="S118">
        <v>0.27500000000000002</v>
      </c>
      <c r="T118">
        <v>0.4</v>
      </c>
      <c r="U118">
        <v>16</v>
      </c>
      <c r="V118" s="1">
        <v>60353.56</v>
      </c>
      <c r="W118">
        <v>23.26</v>
      </c>
      <c r="X118" s="1">
        <v>858217.07</v>
      </c>
      <c r="Y118">
        <v>0.20910000000000001</v>
      </c>
      <c r="Z118">
        <v>5.7599999999999998E-2</v>
      </c>
      <c r="AA118">
        <v>0.73319999999999996</v>
      </c>
      <c r="AB118">
        <v>0.79090000000000005</v>
      </c>
      <c r="AC118">
        <v>858.22</v>
      </c>
      <c r="AD118" s="1">
        <v>34036.839999999997</v>
      </c>
      <c r="AE118">
        <v>757.18</v>
      </c>
      <c r="AF118" s="1">
        <v>275915.03000000003</v>
      </c>
      <c r="AG118">
        <v>570</v>
      </c>
      <c r="AH118" s="1">
        <v>34437</v>
      </c>
      <c r="AI118" s="1">
        <v>52473</v>
      </c>
      <c r="AJ118">
        <v>43.37</v>
      </c>
      <c r="AK118">
        <v>29.35</v>
      </c>
      <c r="AL118">
        <v>29.8</v>
      </c>
      <c r="AM118">
        <v>4</v>
      </c>
      <c r="AN118">
        <v>0</v>
      </c>
      <c r="AO118">
        <v>1.2673000000000001</v>
      </c>
      <c r="AP118" s="1">
        <v>3881.4</v>
      </c>
      <c r="AQ118" s="1">
        <v>6507.22</v>
      </c>
      <c r="AR118" s="1">
        <v>8854.32</v>
      </c>
      <c r="AS118">
        <v>853.86</v>
      </c>
      <c r="AT118">
        <v>853.82</v>
      </c>
      <c r="AU118" s="1">
        <v>20950.61</v>
      </c>
      <c r="AV118" s="1">
        <v>5573.72</v>
      </c>
      <c r="AW118">
        <v>0.18909999999999999</v>
      </c>
      <c r="AX118" s="1">
        <v>18976.82</v>
      </c>
      <c r="AY118">
        <v>0.64370000000000005</v>
      </c>
      <c r="AZ118" s="1">
        <v>4084.26</v>
      </c>
      <c r="BA118">
        <v>0.13850000000000001</v>
      </c>
      <c r="BB118">
        <v>844.64</v>
      </c>
      <c r="BC118">
        <v>2.87E-2</v>
      </c>
      <c r="BD118" s="1">
        <v>29479.45</v>
      </c>
      <c r="BE118" s="1">
        <v>6555.42</v>
      </c>
      <c r="BF118">
        <v>1.7425999999999999</v>
      </c>
      <c r="BG118">
        <v>0.46829999999999999</v>
      </c>
      <c r="BH118">
        <v>0.17979999999999999</v>
      </c>
      <c r="BI118">
        <v>0.29720000000000002</v>
      </c>
      <c r="BJ118">
        <v>3.0599999999999999E-2</v>
      </c>
      <c r="BK118">
        <v>2.41E-2</v>
      </c>
    </row>
    <row r="119" spans="1:63" x14ac:dyDescent="0.25">
      <c r="A119" t="s">
        <v>119</v>
      </c>
      <c r="B119">
        <v>49320</v>
      </c>
      <c r="C119">
        <v>80</v>
      </c>
      <c r="D119">
        <v>6.99</v>
      </c>
      <c r="E119">
        <v>558.89</v>
      </c>
      <c r="F119">
        <v>441.06</v>
      </c>
      <c r="G119">
        <v>0</v>
      </c>
      <c r="H119">
        <v>0</v>
      </c>
      <c r="I119">
        <v>0</v>
      </c>
      <c r="J119">
        <v>0</v>
      </c>
      <c r="K119">
        <v>3.85E-2</v>
      </c>
      <c r="L119">
        <v>0.9546</v>
      </c>
      <c r="M119">
        <v>6.7999999999999996E-3</v>
      </c>
      <c r="N119">
        <v>0.3634</v>
      </c>
      <c r="O119">
        <v>0</v>
      </c>
      <c r="P119">
        <v>0.20749999999999999</v>
      </c>
      <c r="Q119" s="1">
        <v>52824.36</v>
      </c>
      <c r="R119">
        <v>0.27029999999999998</v>
      </c>
      <c r="S119">
        <v>0.2432</v>
      </c>
      <c r="T119">
        <v>0.48649999999999999</v>
      </c>
      <c r="U119">
        <v>4</v>
      </c>
      <c r="V119" s="1">
        <v>80809.75</v>
      </c>
      <c r="W119">
        <v>134.38999999999999</v>
      </c>
      <c r="X119" s="1">
        <v>149054.93</v>
      </c>
      <c r="Y119">
        <v>0.82950000000000002</v>
      </c>
      <c r="Z119">
        <v>4.3900000000000002E-2</v>
      </c>
      <c r="AA119">
        <v>0.12659999999999999</v>
      </c>
      <c r="AB119">
        <v>0.17050000000000001</v>
      </c>
      <c r="AC119">
        <v>149.05000000000001</v>
      </c>
      <c r="AD119" s="1">
        <v>3784.61</v>
      </c>
      <c r="AE119">
        <v>383.03</v>
      </c>
      <c r="AF119" s="1">
        <v>159968.94</v>
      </c>
      <c r="AG119">
        <v>334</v>
      </c>
      <c r="AH119" s="1">
        <v>36627</v>
      </c>
      <c r="AI119" s="1">
        <v>50984</v>
      </c>
      <c r="AJ119">
        <v>34.35</v>
      </c>
      <c r="AK119">
        <v>24.12</v>
      </c>
      <c r="AL119">
        <v>23.55</v>
      </c>
      <c r="AM119">
        <v>4.45</v>
      </c>
      <c r="AN119" s="1">
        <v>1362.8</v>
      </c>
      <c r="AO119">
        <v>1.4684999999999999</v>
      </c>
      <c r="AP119" s="1">
        <v>2052.6799999999998</v>
      </c>
      <c r="AQ119" s="1">
        <v>2976.25</v>
      </c>
      <c r="AR119" s="1">
        <v>8551.14</v>
      </c>
      <c r="AS119">
        <v>711.88</v>
      </c>
      <c r="AT119">
        <v>497.92</v>
      </c>
      <c r="AU119" s="1">
        <v>14789.88</v>
      </c>
      <c r="AV119" s="1">
        <v>9450.98</v>
      </c>
      <c r="AW119">
        <v>0.53659999999999997</v>
      </c>
      <c r="AX119" s="1">
        <v>5744.25</v>
      </c>
      <c r="AY119">
        <v>0.3261</v>
      </c>
      <c r="AZ119" s="1">
        <v>1553.73</v>
      </c>
      <c r="BA119">
        <v>8.8200000000000001E-2</v>
      </c>
      <c r="BB119">
        <v>864.91</v>
      </c>
      <c r="BC119">
        <v>4.9099999999999998E-2</v>
      </c>
      <c r="BD119" s="1">
        <v>17613.88</v>
      </c>
      <c r="BE119" s="1">
        <v>5079.0600000000004</v>
      </c>
      <c r="BF119">
        <v>1.8145</v>
      </c>
      <c r="BG119">
        <v>0.45910000000000001</v>
      </c>
      <c r="BH119">
        <v>0.24179999999999999</v>
      </c>
      <c r="BI119">
        <v>0.25430000000000003</v>
      </c>
      <c r="BJ119">
        <v>2.8299999999999999E-2</v>
      </c>
      <c r="BK119">
        <v>1.6500000000000001E-2</v>
      </c>
    </row>
    <row r="120" spans="1:63" x14ac:dyDescent="0.25">
      <c r="A120" t="s">
        <v>120</v>
      </c>
      <c r="B120">
        <v>49981</v>
      </c>
      <c r="C120">
        <v>23</v>
      </c>
      <c r="D120">
        <v>124.36</v>
      </c>
      <c r="E120" s="1">
        <v>2860.17</v>
      </c>
      <c r="F120" s="1">
        <v>2756.09</v>
      </c>
      <c r="G120">
        <v>4.3900000000000002E-2</v>
      </c>
      <c r="H120">
        <v>8.0000000000000002E-3</v>
      </c>
      <c r="I120">
        <v>0.1353</v>
      </c>
      <c r="J120">
        <v>6.9999999999999999E-4</v>
      </c>
      <c r="K120">
        <v>2.9399999999999999E-2</v>
      </c>
      <c r="L120">
        <v>0.72750000000000004</v>
      </c>
      <c r="M120">
        <v>5.5199999999999999E-2</v>
      </c>
      <c r="N120">
        <v>0.15970000000000001</v>
      </c>
      <c r="O120">
        <v>1.8700000000000001E-2</v>
      </c>
      <c r="P120">
        <v>9.8699999999999996E-2</v>
      </c>
      <c r="Q120" s="1">
        <v>77253.179999999993</v>
      </c>
      <c r="R120">
        <v>0.26869999999999999</v>
      </c>
      <c r="S120">
        <v>0.23880000000000001</v>
      </c>
      <c r="T120">
        <v>0.49249999999999999</v>
      </c>
      <c r="U120">
        <v>20</v>
      </c>
      <c r="V120" s="1">
        <v>94478.7</v>
      </c>
      <c r="W120">
        <v>143</v>
      </c>
      <c r="X120" s="1">
        <v>319219.73</v>
      </c>
      <c r="Y120">
        <v>0.56730000000000003</v>
      </c>
      <c r="Z120">
        <v>0.3372</v>
      </c>
      <c r="AA120">
        <v>9.5600000000000004E-2</v>
      </c>
      <c r="AB120">
        <v>0.43269999999999997</v>
      </c>
      <c r="AC120">
        <v>319.22000000000003</v>
      </c>
      <c r="AD120" s="1">
        <v>12317.08</v>
      </c>
      <c r="AE120">
        <v>929.34</v>
      </c>
      <c r="AF120" s="1">
        <v>306152.90999999997</v>
      </c>
      <c r="AG120">
        <v>587</v>
      </c>
      <c r="AH120" s="1">
        <v>47762</v>
      </c>
      <c r="AI120" s="1">
        <v>89780</v>
      </c>
      <c r="AJ120">
        <v>61.67</v>
      </c>
      <c r="AK120">
        <v>33.94</v>
      </c>
      <c r="AL120">
        <v>39.85</v>
      </c>
      <c r="AM120">
        <v>5.0999999999999996</v>
      </c>
      <c r="AN120">
        <v>0</v>
      </c>
      <c r="AO120">
        <v>0.57850000000000001</v>
      </c>
      <c r="AP120" s="1">
        <v>1517.88</v>
      </c>
      <c r="AQ120" s="1">
        <v>1964.59</v>
      </c>
      <c r="AR120" s="1">
        <v>9115.8700000000008</v>
      </c>
      <c r="AS120">
        <v>772.53</v>
      </c>
      <c r="AT120">
        <v>256.82</v>
      </c>
      <c r="AU120" s="1">
        <v>13627.69</v>
      </c>
      <c r="AV120" s="1">
        <v>1916</v>
      </c>
      <c r="AW120">
        <v>0.12820000000000001</v>
      </c>
      <c r="AX120" s="1">
        <v>11739.71</v>
      </c>
      <c r="AY120">
        <v>0.78559999999999997</v>
      </c>
      <c r="AZ120">
        <v>799.33</v>
      </c>
      <c r="BA120">
        <v>5.3499999999999999E-2</v>
      </c>
      <c r="BB120">
        <v>488.5</v>
      </c>
      <c r="BC120">
        <v>3.27E-2</v>
      </c>
      <c r="BD120" s="1">
        <v>14943.54</v>
      </c>
      <c r="BE120">
        <v>283.39</v>
      </c>
      <c r="BF120">
        <v>3.0700000000000002E-2</v>
      </c>
      <c r="BG120">
        <v>0.58220000000000005</v>
      </c>
      <c r="BH120">
        <v>0.18729999999999999</v>
      </c>
      <c r="BI120">
        <v>0.1777</v>
      </c>
      <c r="BJ120">
        <v>3.4000000000000002E-2</v>
      </c>
      <c r="BK120">
        <v>1.8800000000000001E-2</v>
      </c>
    </row>
    <row r="121" spans="1:63" x14ac:dyDescent="0.25">
      <c r="A121" t="s">
        <v>121</v>
      </c>
      <c r="B121">
        <v>47431</v>
      </c>
      <c r="C121">
        <v>101</v>
      </c>
      <c r="D121">
        <v>6.92</v>
      </c>
      <c r="E121">
        <v>698.79</v>
      </c>
      <c r="F121">
        <v>523.99</v>
      </c>
      <c r="G121">
        <v>3.8E-3</v>
      </c>
      <c r="H121">
        <v>0</v>
      </c>
      <c r="I121">
        <v>3.44E-2</v>
      </c>
      <c r="J121">
        <v>0</v>
      </c>
      <c r="K121">
        <v>2.86E-2</v>
      </c>
      <c r="L121">
        <v>0.9103</v>
      </c>
      <c r="M121">
        <v>2.29E-2</v>
      </c>
      <c r="N121">
        <v>0.3115</v>
      </c>
      <c r="O121">
        <v>0</v>
      </c>
      <c r="P121">
        <v>0.16350000000000001</v>
      </c>
      <c r="Q121" s="1">
        <v>60141.65</v>
      </c>
      <c r="R121">
        <v>0.17780000000000001</v>
      </c>
      <c r="S121">
        <v>0.1333</v>
      </c>
      <c r="T121">
        <v>0.68889999999999996</v>
      </c>
      <c r="U121">
        <v>6.29</v>
      </c>
      <c r="V121" s="1">
        <v>72660.240000000005</v>
      </c>
      <c r="W121">
        <v>110.44</v>
      </c>
      <c r="X121" s="1">
        <v>187931.22</v>
      </c>
      <c r="Y121">
        <v>0.85740000000000005</v>
      </c>
      <c r="Z121">
        <v>9.1399999999999995E-2</v>
      </c>
      <c r="AA121">
        <v>5.1200000000000002E-2</v>
      </c>
      <c r="AB121">
        <v>0.1426</v>
      </c>
      <c r="AC121">
        <v>187.93</v>
      </c>
      <c r="AD121" s="1">
        <v>4278.91</v>
      </c>
      <c r="AE121">
        <v>540.46</v>
      </c>
      <c r="AF121" s="1">
        <v>198276.7</v>
      </c>
      <c r="AG121">
        <v>471</v>
      </c>
      <c r="AH121" s="1">
        <v>38078</v>
      </c>
      <c r="AI121" s="1">
        <v>62154</v>
      </c>
      <c r="AJ121">
        <v>32.799999999999997</v>
      </c>
      <c r="AK121">
        <v>21.54</v>
      </c>
      <c r="AL121">
        <v>28.65</v>
      </c>
      <c r="AM121">
        <v>5.4</v>
      </c>
      <c r="AN121" s="1">
        <v>2659.36</v>
      </c>
      <c r="AO121">
        <v>1.7424999999999999</v>
      </c>
      <c r="AP121" s="1">
        <v>3009.2</v>
      </c>
      <c r="AQ121" s="1">
        <v>3078.6</v>
      </c>
      <c r="AR121" s="1">
        <v>8247.27</v>
      </c>
      <c r="AS121">
        <v>793.61</v>
      </c>
      <c r="AT121">
        <v>261.64999999999998</v>
      </c>
      <c r="AU121" s="1">
        <v>15390.33</v>
      </c>
      <c r="AV121" s="1">
        <v>7395.94</v>
      </c>
      <c r="AW121">
        <v>0.39760000000000001</v>
      </c>
      <c r="AX121" s="1">
        <v>8924.82</v>
      </c>
      <c r="AY121">
        <v>0.47970000000000002</v>
      </c>
      <c r="AZ121" s="1">
        <v>1503.95</v>
      </c>
      <c r="BA121">
        <v>8.0799999999999997E-2</v>
      </c>
      <c r="BB121">
        <v>779.04</v>
      </c>
      <c r="BC121">
        <v>4.19E-2</v>
      </c>
      <c r="BD121" s="1">
        <v>18603.759999999998</v>
      </c>
      <c r="BE121" s="1">
        <v>2271.5500000000002</v>
      </c>
      <c r="BF121">
        <v>0.70189999999999997</v>
      </c>
      <c r="BG121">
        <v>0.48270000000000002</v>
      </c>
      <c r="BH121">
        <v>0.17630000000000001</v>
      </c>
      <c r="BI121">
        <v>0.24199999999999999</v>
      </c>
      <c r="BJ121">
        <v>2.0400000000000001E-2</v>
      </c>
      <c r="BK121">
        <v>7.8600000000000003E-2</v>
      </c>
    </row>
    <row r="122" spans="1:63" x14ac:dyDescent="0.25">
      <c r="A122" t="s">
        <v>122</v>
      </c>
      <c r="B122">
        <v>43828</v>
      </c>
      <c r="C122">
        <v>9</v>
      </c>
      <c r="D122">
        <v>202.28</v>
      </c>
      <c r="E122" s="1">
        <v>1820.55</v>
      </c>
      <c r="F122" s="1">
        <v>1524</v>
      </c>
      <c r="G122">
        <v>3.8999999999999998E-3</v>
      </c>
      <c r="H122">
        <v>0</v>
      </c>
      <c r="I122">
        <v>2.4899999999999999E-2</v>
      </c>
      <c r="J122">
        <v>6.9999999999999999E-4</v>
      </c>
      <c r="K122">
        <v>1.44E-2</v>
      </c>
      <c r="L122">
        <v>0.90349999999999997</v>
      </c>
      <c r="M122">
        <v>5.2499999999999998E-2</v>
      </c>
      <c r="N122">
        <v>0.99170000000000003</v>
      </c>
      <c r="O122">
        <v>1.1999999999999999E-3</v>
      </c>
      <c r="P122">
        <v>0.24030000000000001</v>
      </c>
      <c r="Q122" s="1">
        <v>62591.09</v>
      </c>
      <c r="R122">
        <v>0.1091</v>
      </c>
      <c r="S122">
        <v>0.13639999999999999</v>
      </c>
      <c r="T122">
        <v>0.75449999999999995</v>
      </c>
      <c r="U122">
        <v>15.22</v>
      </c>
      <c r="V122" s="1">
        <v>69468.73</v>
      </c>
      <c r="W122">
        <v>115.89</v>
      </c>
      <c r="X122" s="1">
        <v>96613.58</v>
      </c>
      <c r="Y122">
        <v>0.63870000000000005</v>
      </c>
      <c r="Z122">
        <v>0.29199999999999998</v>
      </c>
      <c r="AA122">
        <v>6.93E-2</v>
      </c>
      <c r="AB122">
        <v>0.36130000000000001</v>
      </c>
      <c r="AC122">
        <v>96.61</v>
      </c>
      <c r="AD122" s="1">
        <v>3470.03</v>
      </c>
      <c r="AE122">
        <v>376.56</v>
      </c>
      <c r="AF122" s="1">
        <v>89469.64</v>
      </c>
      <c r="AG122">
        <v>68</v>
      </c>
      <c r="AH122" s="1">
        <v>26658</v>
      </c>
      <c r="AI122" s="1">
        <v>41216</v>
      </c>
      <c r="AJ122">
        <v>57.41</v>
      </c>
      <c r="AK122">
        <v>31.69</v>
      </c>
      <c r="AL122">
        <v>40.07</v>
      </c>
      <c r="AM122">
        <v>4.5999999999999996</v>
      </c>
      <c r="AN122">
        <v>0</v>
      </c>
      <c r="AO122">
        <v>1.0662</v>
      </c>
      <c r="AP122" s="1">
        <v>1786.31</v>
      </c>
      <c r="AQ122" s="1">
        <v>1953.8</v>
      </c>
      <c r="AR122" s="1">
        <v>8027.86</v>
      </c>
      <c r="AS122">
        <v>715.95</v>
      </c>
      <c r="AT122">
        <v>330.88</v>
      </c>
      <c r="AU122" s="1">
        <v>12814.8</v>
      </c>
      <c r="AV122" s="1">
        <v>9068.6299999999992</v>
      </c>
      <c r="AW122">
        <v>0.63749999999999996</v>
      </c>
      <c r="AX122" s="1">
        <v>3037.66</v>
      </c>
      <c r="AY122">
        <v>0.21360000000000001</v>
      </c>
      <c r="AZ122">
        <v>849.15</v>
      </c>
      <c r="BA122">
        <v>5.9700000000000003E-2</v>
      </c>
      <c r="BB122" s="1">
        <v>1268.8699999999999</v>
      </c>
      <c r="BC122">
        <v>8.9200000000000002E-2</v>
      </c>
      <c r="BD122" s="1">
        <v>14224.31</v>
      </c>
      <c r="BE122" s="1">
        <v>6028.21</v>
      </c>
      <c r="BF122">
        <v>3.0009000000000001</v>
      </c>
      <c r="BG122">
        <v>0.50029999999999997</v>
      </c>
      <c r="BH122">
        <v>0.23910000000000001</v>
      </c>
      <c r="BI122">
        <v>0.2109</v>
      </c>
      <c r="BJ122">
        <v>2.5399999999999999E-2</v>
      </c>
      <c r="BK122">
        <v>2.4299999999999999E-2</v>
      </c>
    </row>
    <row r="123" spans="1:63" x14ac:dyDescent="0.25">
      <c r="A123" t="s">
        <v>123</v>
      </c>
      <c r="B123">
        <v>49999</v>
      </c>
      <c r="C123">
        <v>13</v>
      </c>
      <c r="D123">
        <v>110.08</v>
      </c>
      <c r="E123" s="1">
        <v>1431.02</v>
      </c>
      <c r="F123" s="1">
        <v>1740.3</v>
      </c>
      <c r="G123">
        <v>2.12E-2</v>
      </c>
      <c r="H123">
        <v>0</v>
      </c>
      <c r="I123">
        <v>4.65E-2</v>
      </c>
      <c r="J123">
        <v>5.9999999999999995E-4</v>
      </c>
      <c r="K123">
        <v>2.07E-2</v>
      </c>
      <c r="L123">
        <v>0.86799999999999999</v>
      </c>
      <c r="M123">
        <v>4.3099999999999999E-2</v>
      </c>
      <c r="N123">
        <v>0.44280000000000003</v>
      </c>
      <c r="O123">
        <v>9.7999999999999997E-3</v>
      </c>
      <c r="P123">
        <v>0.1905</v>
      </c>
      <c r="Q123" s="1">
        <v>61002.85</v>
      </c>
      <c r="R123">
        <v>0.1071</v>
      </c>
      <c r="S123">
        <v>8.0399999999999999E-2</v>
      </c>
      <c r="T123">
        <v>0.8125</v>
      </c>
      <c r="U123">
        <v>9</v>
      </c>
      <c r="V123" s="1">
        <v>94621.89</v>
      </c>
      <c r="W123">
        <v>153.96</v>
      </c>
      <c r="X123" s="1">
        <v>222127.13</v>
      </c>
      <c r="Y123">
        <v>0.80759999999999998</v>
      </c>
      <c r="Z123">
        <v>0.1323</v>
      </c>
      <c r="AA123">
        <v>6.0100000000000001E-2</v>
      </c>
      <c r="AB123">
        <v>0.19239999999999999</v>
      </c>
      <c r="AC123">
        <v>222.13</v>
      </c>
      <c r="AD123" s="1">
        <v>9345.5</v>
      </c>
      <c r="AE123" s="1">
        <v>1161.58</v>
      </c>
      <c r="AF123" s="1">
        <v>156434.18</v>
      </c>
      <c r="AG123">
        <v>316</v>
      </c>
      <c r="AH123" s="1">
        <v>35557</v>
      </c>
      <c r="AI123" s="1">
        <v>56627</v>
      </c>
      <c r="AJ123">
        <v>76.12</v>
      </c>
      <c r="AK123">
        <v>38.549999999999997</v>
      </c>
      <c r="AL123">
        <v>48.14</v>
      </c>
      <c r="AM123">
        <v>5.6</v>
      </c>
      <c r="AN123">
        <v>0</v>
      </c>
      <c r="AO123">
        <v>1.1907000000000001</v>
      </c>
      <c r="AP123" s="1">
        <v>1891.5</v>
      </c>
      <c r="AQ123" s="1">
        <v>2024.87</v>
      </c>
      <c r="AR123" s="1">
        <v>6777.79</v>
      </c>
      <c r="AS123">
        <v>906.08</v>
      </c>
      <c r="AT123">
        <v>144.37</v>
      </c>
      <c r="AU123" s="1">
        <v>11744.61</v>
      </c>
      <c r="AV123" s="1">
        <v>3420.81</v>
      </c>
      <c r="AW123">
        <v>0.25650000000000001</v>
      </c>
      <c r="AX123" s="1">
        <v>6419.82</v>
      </c>
      <c r="AY123">
        <v>0.48130000000000001</v>
      </c>
      <c r="AZ123" s="1">
        <v>2727.83</v>
      </c>
      <c r="BA123">
        <v>0.20449999999999999</v>
      </c>
      <c r="BB123">
        <v>770.48</v>
      </c>
      <c r="BC123">
        <v>5.7799999999999997E-2</v>
      </c>
      <c r="BD123" s="1">
        <v>13338.93</v>
      </c>
      <c r="BE123" s="1">
        <v>4484.82</v>
      </c>
      <c r="BF123">
        <v>0.76770000000000005</v>
      </c>
      <c r="BG123">
        <v>0.50609999999999999</v>
      </c>
      <c r="BH123">
        <v>0.23430000000000001</v>
      </c>
      <c r="BI123">
        <v>0.2334</v>
      </c>
      <c r="BJ123">
        <v>1.4E-2</v>
      </c>
      <c r="BK123">
        <v>1.2200000000000001E-2</v>
      </c>
    </row>
    <row r="124" spans="1:63" x14ac:dyDescent="0.25">
      <c r="A124" t="s">
        <v>124</v>
      </c>
      <c r="B124">
        <v>45336</v>
      </c>
      <c r="C124">
        <v>35</v>
      </c>
      <c r="D124">
        <v>22.06</v>
      </c>
      <c r="E124">
        <v>772.19</v>
      </c>
      <c r="F124">
        <v>745.03</v>
      </c>
      <c r="G124">
        <v>2.7000000000000001E-3</v>
      </c>
      <c r="H124">
        <v>0</v>
      </c>
      <c r="I124">
        <v>5.4000000000000003E-3</v>
      </c>
      <c r="J124">
        <v>0</v>
      </c>
      <c r="K124">
        <v>1.7399999999999999E-2</v>
      </c>
      <c r="L124">
        <v>0.92900000000000005</v>
      </c>
      <c r="M124">
        <v>4.5600000000000002E-2</v>
      </c>
      <c r="N124">
        <v>0.33040000000000003</v>
      </c>
      <c r="O124">
        <v>0</v>
      </c>
      <c r="P124">
        <v>8.4900000000000003E-2</v>
      </c>
      <c r="Q124" s="1">
        <v>60668.58</v>
      </c>
      <c r="R124">
        <v>0.16070000000000001</v>
      </c>
      <c r="S124">
        <v>0.19639999999999999</v>
      </c>
      <c r="T124">
        <v>0.64290000000000003</v>
      </c>
      <c r="U124">
        <v>6.7</v>
      </c>
      <c r="V124" s="1">
        <v>84386.06</v>
      </c>
      <c r="W124">
        <v>106.1</v>
      </c>
      <c r="X124" s="1">
        <v>150899.35</v>
      </c>
      <c r="Y124">
        <v>0.85640000000000005</v>
      </c>
      <c r="Z124">
        <v>0.1017</v>
      </c>
      <c r="AA124">
        <v>4.1799999999999997E-2</v>
      </c>
      <c r="AB124">
        <v>0.14360000000000001</v>
      </c>
      <c r="AC124">
        <v>150.9</v>
      </c>
      <c r="AD124" s="1">
        <v>3728.57</v>
      </c>
      <c r="AE124">
        <v>426.79</v>
      </c>
      <c r="AF124" s="1">
        <v>141663.98000000001</v>
      </c>
      <c r="AG124">
        <v>250</v>
      </c>
      <c r="AH124" s="1">
        <v>34432</v>
      </c>
      <c r="AI124" s="1">
        <v>57701</v>
      </c>
      <c r="AJ124">
        <v>36.799999999999997</v>
      </c>
      <c r="AK124">
        <v>23.59</v>
      </c>
      <c r="AL124">
        <v>29.17</v>
      </c>
      <c r="AM124">
        <v>3.9</v>
      </c>
      <c r="AN124" s="1">
        <v>2982.36</v>
      </c>
      <c r="AO124">
        <v>1.6615</v>
      </c>
      <c r="AP124" s="1">
        <v>1746.33</v>
      </c>
      <c r="AQ124" s="1">
        <v>2423.37</v>
      </c>
      <c r="AR124" s="1">
        <v>7819.69</v>
      </c>
      <c r="AS124">
        <v>712.44</v>
      </c>
      <c r="AT124">
        <v>377.25</v>
      </c>
      <c r="AU124" s="1">
        <v>13079.08</v>
      </c>
      <c r="AV124" s="1">
        <v>6618.66</v>
      </c>
      <c r="AW124">
        <v>0.40770000000000001</v>
      </c>
      <c r="AX124" s="1">
        <v>6326.96</v>
      </c>
      <c r="AY124">
        <v>0.38969999999999999</v>
      </c>
      <c r="AZ124" s="1">
        <v>2668.56</v>
      </c>
      <c r="BA124">
        <v>0.16439999999999999</v>
      </c>
      <c r="BB124">
        <v>621.24</v>
      </c>
      <c r="BC124">
        <v>3.8300000000000001E-2</v>
      </c>
      <c r="BD124" s="1">
        <v>16235.42</v>
      </c>
      <c r="BE124" s="1">
        <v>6125.37</v>
      </c>
      <c r="BF124">
        <v>1.6211</v>
      </c>
      <c r="BG124">
        <v>0.54120000000000001</v>
      </c>
      <c r="BH124">
        <v>0.22750000000000001</v>
      </c>
      <c r="BI124">
        <v>0.18920000000000001</v>
      </c>
      <c r="BJ124">
        <v>2.8799999999999999E-2</v>
      </c>
      <c r="BK124">
        <v>1.3299999999999999E-2</v>
      </c>
    </row>
    <row r="125" spans="1:63" x14ac:dyDescent="0.25">
      <c r="A125" t="s">
        <v>125</v>
      </c>
      <c r="B125">
        <v>45344</v>
      </c>
      <c r="C125">
        <v>20</v>
      </c>
      <c r="D125">
        <v>37.1</v>
      </c>
      <c r="E125">
        <v>741.99</v>
      </c>
      <c r="F125">
        <v>560.88</v>
      </c>
      <c r="G125">
        <v>1.8E-3</v>
      </c>
      <c r="H125">
        <v>0</v>
      </c>
      <c r="I125">
        <v>1.61E-2</v>
      </c>
      <c r="J125">
        <v>1.8E-3</v>
      </c>
      <c r="K125">
        <v>7.1000000000000004E-3</v>
      </c>
      <c r="L125">
        <v>0.89639999999999997</v>
      </c>
      <c r="M125">
        <v>7.6799999999999993E-2</v>
      </c>
      <c r="N125">
        <v>0.9929</v>
      </c>
      <c r="O125">
        <v>0</v>
      </c>
      <c r="P125">
        <v>0.19600000000000001</v>
      </c>
      <c r="Q125" s="1">
        <v>47140.13</v>
      </c>
      <c r="R125">
        <v>0.25</v>
      </c>
      <c r="S125">
        <v>0.1154</v>
      </c>
      <c r="T125">
        <v>0.63460000000000005</v>
      </c>
      <c r="U125">
        <v>13.2</v>
      </c>
      <c r="V125" s="1">
        <v>45290.26</v>
      </c>
      <c r="W125">
        <v>52.39</v>
      </c>
      <c r="X125" s="1">
        <v>96509.35</v>
      </c>
      <c r="Y125">
        <v>0.71589999999999998</v>
      </c>
      <c r="Z125">
        <v>0.15509999999999999</v>
      </c>
      <c r="AA125">
        <v>0.129</v>
      </c>
      <c r="AB125">
        <v>0.28410000000000002</v>
      </c>
      <c r="AC125">
        <v>96.51</v>
      </c>
      <c r="AD125" s="1">
        <v>3967.04</v>
      </c>
      <c r="AE125">
        <v>535.99</v>
      </c>
      <c r="AF125" s="1">
        <v>93668.41</v>
      </c>
      <c r="AG125">
        <v>73</v>
      </c>
      <c r="AH125" s="1">
        <v>28932</v>
      </c>
      <c r="AI125" s="1">
        <v>40591</v>
      </c>
      <c r="AJ125">
        <v>65.55</v>
      </c>
      <c r="AK125">
        <v>34.479999999999997</v>
      </c>
      <c r="AL125">
        <v>51.36</v>
      </c>
      <c r="AM125">
        <v>3.8</v>
      </c>
      <c r="AN125">
        <v>310.08999999999997</v>
      </c>
      <c r="AO125">
        <v>1.1498999999999999</v>
      </c>
      <c r="AP125" s="1">
        <v>2603.25</v>
      </c>
      <c r="AQ125" s="1">
        <v>2652.43</v>
      </c>
      <c r="AR125" s="1">
        <v>7427.81</v>
      </c>
      <c r="AS125">
        <v>881.61</v>
      </c>
      <c r="AT125">
        <v>160.38999999999999</v>
      </c>
      <c r="AU125" s="1">
        <v>13725.5</v>
      </c>
      <c r="AV125" s="1">
        <v>13184.21</v>
      </c>
      <c r="AW125">
        <v>0.6401</v>
      </c>
      <c r="AX125" s="1">
        <v>4662.88</v>
      </c>
      <c r="AY125">
        <v>0.22639999999999999</v>
      </c>
      <c r="AZ125">
        <v>827.01</v>
      </c>
      <c r="BA125">
        <v>4.02E-2</v>
      </c>
      <c r="BB125" s="1">
        <v>1922.75</v>
      </c>
      <c r="BC125">
        <v>9.3399999999999997E-2</v>
      </c>
      <c r="BD125" s="1">
        <v>20596.86</v>
      </c>
      <c r="BE125" s="1">
        <v>7501.89</v>
      </c>
      <c r="BF125">
        <v>3.3519000000000001</v>
      </c>
      <c r="BG125">
        <v>0.4133</v>
      </c>
      <c r="BH125">
        <v>0.25819999999999999</v>
      </c>
      <c r="BI125">
        <v>0.29220000000000002</v>
      </c>
      <c r="BJ125">
        <v>1.78E-2</v>
      </c>
      <c r="BK125">
        <v>1.8499999999999999E-2</v>
      </c>
    </row>
    <row r="126" spans="1:63" x14ac:dyDescent="0.25">
      <c r="A126" t="s">
        <v>126</v>
      </c>
      <c r="B126">
        <v>46433</v>
      </c>
      <c r="C126">
        <v>38</v>
      </c>
      <c r="D126">
        <v>23.32</v>
      </c>
      <c r="E126">
        <v>886.28</v>
      </c>
      <c r="F126" s="1">
        <v>1189.95</v>
      </c>
      <c r="G126">
        <v>0</v>
      </c>
      <c r="H126">
        <v>1.6999999999999999E-3</v>
      </c>
      <c r="I126">
        <v>0</v>
      </c>
      <c r="J126">
        <v>0</v>
      </c>
      <c r="K126">
        <v>5.0000000000000001E-3</v>
      </c>
      <c r="L126">
        <v>0.98570000000000002</v>
      </c>
      <c r="M126">
        <v>7.6E-3</v>
      </c>
      <c r="N126">
        <v>0.37009999999999998</v>
      </c>
      <c r="O126">
        <v>0</v>
      </c>
      <c r="P126">
        <v>9.8500000000000004E-2</v>
      </c>
      <c r="Q126" s="1">
        <v>56271.76</v>
      </c>
      <c r="R126">
        <v>0.2024</v>
      </c>
      <c r="S126">
        <v>0.23810000000000001</v>
      </c>
      <c r="T126">
        <v>0.5595</v>
      </c>
      <c r="U126">
        <v>7.3</v>
      </c>
      <c r="V126" s="1">
        <v>81738.73</v>
      </c>
      <c r="W126">
        <v>118.96</v>
      </c>
      <c r="X126" s="1">
        <v>150388.9</v>
      </c>
      <c r="Y126">
        <v>0.81030000000000002</v>
      </c>
      <c r="Z126">
        <v>8.5099999999999995E-2</v>
      </c>
      <c r="AA126">
        <v>0.1046</v>
      </c>
      <c r="AB126">
        <v>0.18970000000000001</v>
      </c>
      <c r="AC126">
        <v>150.38999999999999</v>
      </c>
      <c r="AD126" s="1">
        <v>3447.3</v>
      </c>
      <c r="AE126">
        <v>434.33</v>
      </c>
      <c r="AF126" s="1">
        <v>91726.16</v>
      </c>
      <c r="AG126">
        <v>72</v>
      </c>
      <c r="AH126" s="1">
        <v>34106</v>
      </c>
      <c r="AI126" s="1">
        <v>54988</v>
      </c>
      <c r="AJ126">
        <v>30.3</v>
      </c>
      <c r="AK126">
        <v>22</v>
      </c>
      <c r="AL126">
        <v>22.64</v>
      </c>
      <c r="AM126">
        <v>3.2</v>
      </c>
      <c r="AN126" s="1">
        <v>1568.53</v>
      </c>
      <c r="AO126">
        <v>1.2475000000000001</v>
      </c>
      <c r="AP126" s="1">
        <v>1541.42</v>
      </c>
      <c r="AQ126" s="1">
        <v>2165.8200000000002</v>
      </c>
      <c r="AR126" s="1">
        <v>5656.87</v>
      </c>
      <c r="AS126">
        <v>791.29</v>
      </c>
      <c r="AT126">
        <v>425.71</v>
      </c>
      <c r="AU126" s="1">
        <v>10581.11</v>
      </c>
      <c r="AV126" s="1">
        <v>5373.38</v>
      </c>
      <c r="AW126">
        <v>0.42699999999999999</v>
      </c>
      <c r="AX126" s="1">
        <v>3248.16</v>
      </c>
      <c r="AY126">
        <v>0.2581</v>
      </c>
      <c r="AZ126" s="1">
        <v>3217.92</v>
      </c>
      <c r="BA126">
        <v>0.25569999999999998</v>
      </c>
      <c r="BB126">
        <v>745.17</v>
      </c>
      <c r="BC126">
        <v>5.9200000000000003E-2</v>
      </c>
      <c r="BD126" s="1">
        <v>12584.63</v>
      </c>
      <c r="BE126" s="1">
        <v>8281.1200000000008</v>
      </c>
      <c r="BF126">
        <v>2.5219</v>
      </c>
      <c r="BG126">
        <v>0.54700000000000004</v>
      </c>
      <c r="BH126">
        <v>0.2127</v>
      </c>
      <c r="BI126">
        <v>0.20080000000000001</v>
      </c>
      <c r="BJ126">
        <v>2.92E-2</v>
      </c>
      <c r="BK126">
        <v>1.0200000000000001E-2</v>
      </c>
    </row>
    <row r="127" spans="1:63" x14ac:dyDescent="0.25">
      <c r="A127" t="s">
        <v>127</v>
      </c>
      <c r="B127">
        <v>49429</v>
      </c>
      <c r="C127">
        <v>104</v>
      </c>
      <c r="D127">
        <v>11.14</v>
      </c>
      <c r="E127" s="1">
        <v>1158.3699999999999</v>
      </c>
      <c r="F127">
        <v>997.01</v>
      </c>
      <c r="G127">
        <v>0</v>
      </c>
      <c r="H127">
        <v>1E-3</v>
      </c>
      <c r="I127">
        <v>2E-3</v>
      </c>
      <c r="J127">
        <v>1E-3</v>
      </c>
      <c r="K127">
        <v>0.01</v>
      </c>
      <c r="L127">
        <v>0.96179999999999999</v>
      </c>
      <c r="M127">
        <v>2.41E-2</v>
      </c>
      <c r="N127">
        <v>0.34920000000000001</v>
      </c>
      <c r="O127">
        <v>0</v>
      </c>
      <c r="P127">
        <v>0.1138</v>
      </c>
      <c r="Q127" s="1">
        <v>51829.26</v>
      </c>
      <c r="R127">
        <v>0.24360000000000001</v>
      </c>
      <c r="S127">
        <v>0.17949999999999999</v>
      </c>
      <c r="T127">
        <v>0.57689999999999997</v>
      </c>
      <c r="U127">
        <v>9.5</v>
      </c>
      <c r="V127" s="1">
        <v>69096.63</v>
      </c>
      <c r="W127">
        <v>116.16</v>
      </c>
      <c r="X127" s="1">
        <v>218258.76</v>
      </c>
      <c r="Y127">
        <v>0.48470000000000002</v>
      </c>
      <c r="Z127">
        <v>2.18E-2</v>
      </c>
      <c r="AA127">
        <v>0.49349999999999999</v>
      </c>
      <c r="AB127">
        <v>0.51529999999999998</v>
      </c>
      <c r="AC127">
        <v>218.26</v>
      </c>
      <c r="AD127" s="1">
        <v>7679.25</v>
      </c>
      <c r="AE127">
        <v>365.78</v>
      </c>
      <c r="AF127" s="1">
        <v>129756.69</v>
      </c>
      <c r="AG127">
        <v>187</v>
      </c>
      <c r="AH127" s="1">
        <v>32892</v>
      </c>
      <c r="AI127" s="1">
        <v>51787</v>
      </c>
      <c r="AJ127">
        <v>46.1</v>
      </c>
      <c r="AK127">
        <v>24.52</v>
      </c>
      <c r="AL127">
        <v>25.27</v>
      </c>
      <c r="AM127">
        <v>4.2</v>
      </c>
      <c r="AN127">
        <v>0</v>
      </c>
      <c r="AO127">
        <v>0.93920000000000003</v>
      </c>
      <c r="AP127" s="1">
        <v>1537.88</v>
      </c>
      <c r="AQ127" s="1">
        <v>2424.1799999999998</v>
      </c>
      <c r="AR127" s="1">
        <v>6675.38</v>
      </c>
      <c r="AS127">
        <v>730.04</v>
      </c>
      <c r="AT127">
        <v>469.57</v>
      </c>
      <c r="AU127" s="1">
        <v>11837.05</v>
      </c>
      <c r="AV127" s="1">
        <v>8224.2900000000009</v>
      </c>
      <c r="AW127">
        <v>0.52990000000000004</v>
      </c>
      <c r="AX127" s="1">
        <v>5545.21</v>
      </c>
      <c r="AY127">
        <v>0.35730000000000001</v>
      </c>
      <c r="AZ127">
        <v>683.23</v>
      </c>
      <c r="BA127">
        <v>4.3999999999999997E-2</v>
      </c>
      <c r="BB127" s="1">
        <v>1068.54</v>
      </c>
      <c r="BC127">
        <v>6.88E-2</v>
      </c>
      <c r="BD127" s="1">
        <v>15521.27</v>
      </c>
      <c r="BE127" s="1">
        <v>6135.72</v>
      </c>
      <c r="BF127">
        <v>2.2347999999999999</v>
      </c>
      <c r="BG127">
        <v>0.50590000000000002</v>
      </c>
      <c r="BH127">
        <v>0.2218</v>
      </c>
      <c r="BI127">
        <v>0.21909999999999999</v>
      </c>
      <c r="BJ127">
        <v>3.4299999999999997E-2</v>
      </c>
      <c r="BK127">
        <v>1.89E-2</v>
      </c>
    </row>
    <row r="128" spans="1:63" x14ac:dyDescent="0.25">
      <c r="A128" t="s">
        <v>128</v>
      </c>
      <c r="B128">
        <v>50351</v>
      </c>
      <c r="C128">
        <v>128</v>
      </c>
      <c r="D128">
        <v>6.17</v>
      </c>
      <c r="E128">
        <v>790.14</v>
      </c>
      <c r="F128">
        <v>817.63</v>
      </c>
      <c r="G128">
        <v>1.1999999999999999E-3</v>
      </c>
      <c r="H128">
        <v>2.3999999999999998E-3</v>
      </c>
      <c r="I128">
        <v>1.2200000000000001E-2</v>
      </c>
      <c r="J128">
        <v>0</v>
      </c>
      <c r="K128">
        <v>2.5700000000000001E-2</v>
      </c>
      <c r="L128">
        <v>0.92779999999999996</v>
      </c>
      <c r="M128">
        <v>3.0599999999999999E-2</v>
      </c>
      <c r="N128">
        <v>0.35709999999999997</v>
      </c>
      <c r="O128">
        <v>0</v>
      </c>
      <c r="P128">
        <v>0.1726</v>
      </c>
      <c r="Q128" s="1">
        <v>55780.78</v>
      </c>
      <c r="R128">
        <v>0.2432</v>
      </c>
      <c r="S128">
        <v>0.1757</v>
      </c>
      <c r="T128">
        <v>0.58109999999999995</v>
      </c>
      <c r="U128">
        <v>7</v>
      </c>
      <c r="V128" s="1">
        <v>78260.570000000007</v>
      </c>
      <c r="W128">
        <v>111.17</v>
      </c>
      <c r="X128" s="1">
        <v>220523.32</v>
      </c>
      <c r="Y128">
        <v>0.77170000000000005</v>
      </c>
      <c r="Z128">
        <v>9.7000000000000003E-3</v>
      </c>
      <c r="AA128">
        <v>0.21859999999999999</v>
      </c>
      <c r="AB128">
        <v>0.2283</v>
      </c>
      <c r="AC128">
        <v>220.52</v>
      </c>
      <c r="AD128" s="1">
        <v>5965.06</v>
      </c>
      <c r="AE128">
        <v>560.54999999999995</v>
      </c>
      <c r="AF128" s="1">
        <v>244545.95</v>
      </c>
      <c r="AG128">
        <v>542</v>
      </c>
      <c r="AH128" s="1">
        <v>37807</v>
      </c>
      <c r="AI128" s="1">
        <v>60205</v>
      </c>
      <c r="AJ128">
        <v>36.700000000000003</v>
      </c>
      <c r="AK128">
        <v>24.32</v>
      </c>
      <c r="AL128">
        <v>26.81</v>
      </c>
      <c r="AM128">
        <v>5.2</v>
      </c>
      <c r="AN128" s="1">
        <v>1568.21</v>
      </c>
      <c r="AO128">
        <v>1.6052</v>
      </c>
      <c r="AP128" s="1">
        <v>1848.87</v>
      </c>
      <c r="AQ128" s="1">
        <v>1840.72</v>
      </c>
      <c r="AR128" s="1">
        <v>8396.7999999999993</v>
      </c>
      <c r="AS128">
        <v>802.41</v>
      </c>
      <c r="AT128">
        <v>238.5</v>
      </c>
      <c r="AU128" s="1">
        <v>13127.3</v>
      </c>
      <c r="AV128" s="1">
        <v>6039.68</v>
      </c>
      <c r="AW128">
        <v>0.36930000000000002</v>
      </c>
      <c r="AX128" s="1">
        <v>6497.24</v>
      </c>
      <c r="AY128">
        <v>0.39729999999999999</v>
      </c>
      <c r="AZ128" s="1">
        <v>3240.94</v>
      </c>
      <c r="BA128">
        <v>0.19819999999999999</v>
      </c>
      <c r="BB128">
        <v>576.34</v>
      </c>
      <c r="BC128">
        <v>3.5200000000000002E-2</v>
      </c>
      <c r="BD128" s="1">
        <v>16354.19</v>
      </c>
      <c r="BE128" s="1">
        <v>5171.91</v>
      </c>
      <c r="BF128">
        <v>1.5947</v>
      </c>
      <c r="BG128">
        <v>0.55489999999999995</v>
      </c>
      <c r="BH128">
        <v>0.22189999999999999</v>
      </c>
      <c r="BI128">
        <v>0.125</v>
      </c>
      <c r="BJ128">
        <v>2.9700000000000001E-2</v>
      </c>
      <c r="BK128">
        <v>6.8500000000000005E-2</v>
      </c>
    </row>
    <row r="129" spans="1:63" x14ac:dyDescent="0.25">
      <c r="A129" t="s">
        <v>129</v>
      </c>
      <c r="B129">
        <v>49189</v>
      </c>
      <c r="C129">
        <v>74</v>
      </c>
      <c r="D129">
        <v>23.27</v>
      </c>
      <c r="E129" s="1">
        <v>1721.89</v>
      </c>
      <c r="F129" s="1">
        <v>1563.29</v>
      </c>
      <c r="G129">
        <v>1.9E-3</v>
      </c>
      <c r="H129">
        <v>0</v>
      </c>
      <c r="I129">
        <v>8.9999999999999993E-3</v>
      </c>
      <c r="J129">
        <v>0</v>
      </c>
      <c r="K129">
        <v>1.47E-2</v>
      </c>
      <c r="L129">
        <v>0.93930000000000002</v>
      </c>
      <c r="M129">
        <v>3.5200000000000002E-2</v>
      </c>
      <c r="N129">
        <v>0.30120000000000002</v>
      </c>
      <c r="O129">
        <v>2.0999999999999999E-3</v>
      </c>
      <c r="P129">
        <v>0.13420000000000001</v>
      </c>
      <c r="Q129" s="1">
        <v>56230.69</v>
      </c>
      <c r="R129">
        <v>0.26169999999999999</v>
      </c>
      <c r="S129">
        <v>0.17760000000000001</v>
      </c>
      <c r="T129">
        <v>0.56069999999999998</v>
      </c>
      <c r="U129">
        <v>17.5</v>
      </c>
      <c r="V129" s="1">
        <v>69101.09</v>
      </c>
      <c r="W129">
        <v>95.13</v>
      </c>
      <c r="X129" s="1">
        <v>192255.59</v>
      </c>
      <c r="Y129">
        <v>0.87890000000000001</v>
      </c>
      <c r="Z129">
        <v>6.7500000000000004E-2</v>
      </c>
      <c r="AA129">
        <v>5.3600000000000002E-2</v>
      </c>
      <c r="AB129">
        <v>0.1211</v>
      </c>
      <c r="AC129">
        <v>192.26</v>
      </c>
      <c r="AD129" s="1">
        <v>5436.17</v>
      </c>
      <c r="AE129">
        <v>675.34</v>
      </c>
      <c r="AF129" s="1">
        <v>183043.64</v>
      </c>
      <c r="AG129">
        <v>422</v>
      </c>
      <c r="AH129" s="1">
        <v>38209</v>
      </c>
      <c r="AI129" s="1">
        <v>60357</v>
      </c>
      <c r="AJ129">
        <v>49.22</v>
      </c>
      <c r="AK129">
        <v>27.04</v>
      </c>
      <c r="AL129">
        <v>27.78</v>
      </c>
      <c r="AM129">
        <v>5.2</v>
      </c>
      <c r="AN129">
        <v>0</v>
      </c>
      <c r="AO129">
        <v>0.84309999999999996</v>
      </c>
      <c r="AP129" s="1">
        <v>1605.96</v>
      </c>
      <c r="AQ129" s="1">
        <v>2547.7800000000002</v>
      </c>
      <c r="AR129" s="1">
        <v>7613.47</v>
      </c>
      <c r="AS129">
        <v>530.97</v>
      </c>
      <c r="AT129">
        <v>42.42</v>
      </c>
      <c r="AU129" s="1">
        <v>12340.61</v>
      </c>
      <c r="AV129" s="1">
        <v>7324.17</v>
      </c>
      <c r="AW129">
        <v>0.53059999999999996</v>
      </c>
      <c r="AX129" s="1">
        <v>4616.68</v>
      </c>
      <c r="AY129">
        <v>0.33450000000000002</v>
      </c>
      <c r="AZ129" s="1">
        <v>1059.53</v>
      </c>
      <c r="BA129">
        <v>7.6799999999999993E-2</v>
      </c>
      <c r="BB129">
        <v>802.85</v>
      </c>
      <c r="BC129">
        <v>5.8200000000000002E-2</v>
      </c>
      <c r="BD129" s="1">
        <v>13803.23</v>
      </c>
      <c r="BE129" s="1">
        <v>5615.38</v>
      </c>
      <c r="BF129">
        <v>1.0952</v>
      </c>
      <c r="BG129">
        <v>0.53869999999999996</v>
      </c>
      <c r="BH129">
        <v>0.25669999999999998</v>
      </c>
      <c r="BI129">
        <v>0.16719999999999999</v>
      </c>
      <c r="BJ129">
        <v>2.81E-2</v>
      </c>
      <c r="BK129">
        <v>9.2999999999999992E-3</v>
      </c>
    </row>
    <row r="130" spans="1:63" x14ac:dyDescent="0.25">
      <c r="A130" t="s">
        <v>130</v>
      </c>
      <c r="B130">
        <v>45351</v>
      </c>
      <c r="C130">
        <v>45</v>
      </c>
      <c r="D130">
        <v>20.6</v>
      </c>
      <c r="E130">
        <v>927.01</v>
      </c>
      <c r="F130" s="1">
        <v>1100.05</v>
      </c>
      <c r="G130">
        <v>8.9999999999999998E-4</v>
      </c>
      <c r="H130">
        <v>0</v>
      </c>
      <c r="I130">
        <v>6.4000000000000003E-3</v>
      </c>
      <c r="J130">
        <v>0</v>
      </c>
      <c r="K130">
        <v>6.4000000000000003E-3</v>
      </c>
      <c r="L130">
        <v>0.97370000000000001</v>
      </c>
      <c r="M130">
        <v>1.2699999999999999E-2</v>
      </c>
      <c r="N130">
        <v>1</v>
      </c>
      <c r="O130">
        <v>0</v>
      </c>
      <c r="P130">
        <v>0.16830000000000001</v>
      </c>
      <c r="Q130" s="1">
        <v>59187.94</v>
      </c>
      <c r="R130">
        <v>8.9700000000000002E-2</v>
      </c>
      <c r="S130">
        <v>0.21790000000000001</v>
      </c>
      <c r="T130">
        <v>0.69230000000000003</v>
      </c>
      <c r="U130">
        <v>10.5</v>
      </c>
      <c r="V130" s="1">
        <v>89292.1</v>
      </c>
      <c r="W130">
        <v>85.74</v>
      </c>
      <c r="X130" s="1">
        <v>136872.82999999999</v>
      </c>
      <c r="Y130">
        <v>0.43940000000000001</v>
      </c>
      <c r="Z130">
        <v>7.1300000000000002E-2</v>
      </c>
      <c r="AA130">
        <v>0.4894</v>
      </c>
      <c r="AB130">
        <v>0.56059999999999999</v>
      </c>
      <c r="AC130">
        <v>136.87</v>
      </c>
      <c r="AD130" s="1">
        <v>3335.87</v>
      </c>
      <c r="AE130">
        <v>238.49</v>
      </c>
      <c r="AF130" s="1">
        <v>73263.86</v>
      </c>
      <c r="AG130">
        <v>39</v>
      </c>
      <c r="AH130" s="1">
        <v>33193</v>
      </c>
      <c r="AI130" s="1">
        <v>41973</v>
      </c>
      <c r="AJ130">
        <v>26.6</v>
      </c>
      <c r="AK130">
        <v>22.17</v>
      </c>
      <c r="AL130">
        <v>22.63</v>
      </c>
      <c r="AM130">
        <v>4.2</v>
      </c>
      <c r="AN130">
        <v>0</v>
      </c>
      <c r="AO130">
        <v>0.65510000000000002</v>
      </c>
      <c r="AP130" s="1">
        <v>1601.57</v>
      </c>
      <c r="AQ130" s="1">
        <v>3351.18</v>
      </c>
      <c r="AR130" s="1">
        <v>7546.81</v>
      </c>
      <c r="AS130">
        <v>384.01</v>
      </c>
      <c r="AT130">
        <v>837.76</v>
      </c>
      <c r="AU130" s="1">
        <v>13721.32</v>
      </c>
      <c r="AV130" s="1">
        <v>9334.4599999999991</v>
      </c>
      <c r="AW130">
        <v>0.62760000000000005</v>
      </c>
      <c r="AX130" s="1">
        <v>1944.31</v>
      </c>
      <c r="AY130">
        <v>0.13070000000000001</v>
      </c>
      <c r="AZ130" s="1">
        <v>1868.15</v>
      </c>
      <c r="BA130">
        <v>0.12559999999999999</v>
      </c>
      <c r="BB130" s="1">
        <v>1726.16</v>
      </c>
      <c r="BC130">
        <v>0.11609999999999999</v>
      </c>
      <c r="BD130" s="1">
        <v>14873.08</v>
      </c>
      <c r="BE130" s="1">
        <v>10871.89</v>
      </c>
      <c r="BF130">
        <v>5.9432999999999998</v>
      </c>
      <c r="BG130">
        <v>0.48270000000000002</v>
      </c>
      <c r="BH130">
        <v>0.2281</v>
      </c>
      <c r="BI130">
        <v>0.20910000000000001</v>
      </c>
      <c r="BJ130">
        <v>6.5299999999999997E-2</v>
      </c>
      <c r="BK130">
        <v>1.4800000000000001E-2</v>
      </c>
    </row>
    <row r="131" spans="1:63" x14ac:dyDescent="0.25">
      <c r="A131" t="s">
        <v>131</v>
      </c>
      <c r="B131">
        <v>43836</v>
      </c>
      <c r="C131">
        <v>10</v>
      </c>
      <c r="D131">
        <v>433.15</v>
      </c>
      <c r="E131" s="1">
        <v>4331.46</v>
      </c>
      <c r="F131" s="1">
        <v>4377.07</v>
      </c>
      <c r="G131">
        <v>7.6300000000000007E-2</v>
      </c>
      <c r="H131">
        <v>2.0000000000000001E-4</v>
      </c>
      <c r="I131">
        <v>6.0299999999999999E-2</v>
      </c>
      <c r="J131">
        <v>2.0999999999999999E-3</v>
      </c>
      <c r="K131">
        <v>2.5999999999999999E-2</v>
      </c>
      <c r="L131">
        <v>0.77400000000000002</v>
      </c>
      <c r="M131">
        <v>6.0999999999999999E-2</v>
      </c>
      <c r="N131">
        <v>0.4506</v>
      </c>
      <c r="O131">
        <v>5.5899999999999998E-2</v>
      </c>
      <c r="P131">
        <v>0.14410000000000001</v>
      </c>
      <c r="Q131" s="1">
        <v>62083.45</v>
      </c>
      <c r="R131">
        <v>0.20480000000000001</v>
      </c>
      <c r="S131">
        <v>0.19800000000000001</v>
      </c>
      <c r="T131">
        <v>0.59730000000000005</v>
      </c>
      <c r="U131">
        <v>34</v>
      </c>
      <c r="V131" s="1">
        <v>71170.19</v>
      </c>
      <c r="W131">
        <v>127.35</v>
      </c>
      <c r="X131" s="1">
        <v>178200.62</v>
      </c>
      <c r="Y131">
        <v>0.79069999999999996</v>
      </c>
      <c r="Z131">
        <v>0.20250000000000001</v>
      </c>
      <c r="AA131">
        <v>6.7999999999999996E-3</v>
      </c>
      <c r="AB131">
        <v>0.20930000000000001</v>
      </c>
      <c r="AC131">
        <v>178.2</v>
      </c>
      <c r="AD131" s="1">
        <v>8715.74</v>
      </c>
      <c r="AE131">
        <v>884.43</v>
      </c>
      <c r="AF131" s="1">
        <v>166682.81</v>
      </c>
      <c r="AG131">
        <v>365</v>
      </c>
      <c r="AH131" s="1">
        <v>36750</v>
      </c>
      <c r="AI131" s="1">
        <v>52707</v>
      </c>
      <c r="AJ131">
        <v>77.88</v>
      </c>
      <c r="AK131">
        <v>46.94</v>
      </c>
      <c r="AL131">
        <v>55.64</v>
      </c>
      <c r="AM131">
        <v>4.9000000000000004</v>
      </c>
      <c r="AN131">
        <v>0</v>
      </c>
      <c r="AO131">
        <v>1.02</v>
      </c>
      <c r="AP131" s="1">
        <v>1188.7</v>
      </c>
      <c r="AQ131" s="1">
        <v>1521.39</v>
      </c>
      <c r="AR131" s="1">
        <v>7330.57</v>
      </c>
      <c r="AS131">
        <v>808.86</v>
      </c>
      <c r="AT131">
        <v>392.24</v>
      </c>
      <c r="AU131" s="1">
        <v>11241.76</v>
      </c>
      <c r="AV131" s="1">
        <v>4536.3599999999997</v>
      </c>
      <c r="AW131">
        <v>0.31440000000000001</v>
      </c>
      <c r="AX131" s="1">
        <v>7485.27</v>
      </c>
      <c r="AY131">
        <v>0.51880000000000004</v>
      </c>
      <c r="AZ131" s="1">
        <v>1663.55</v>
      </c>
      <c r="BA131">
        <v>0.1153</v>
      </c>
      <c r="BB131">
        <v>742.98</v>
      </c>
      <c r="BC131">
        <v>5.1499999999999997E-2</v>
      </c>
      <c r="BD131" s="1">
        <v>14428.15</v>
      </c>
      <c r="BE131" s="1">
        <v>3467.58</v>
      </c>
      <c r="BF131">
        <v>0.63149999999999995</v>
      </c>
      <c r="BG131">
        <v>0.52959999999999996</v>
      </c>
      <c r="BH131">
        <v>0.2293</v>
      </c>
      <c r="BI131">
        <v>0.2092</v>
      </c>
      <c r="BJ131">
        <v>2.06E-2</v>
      </c>
      <c r="BK131">
        <v>1.14E-2</v>
      </c>
    </row>
    <row r="132" spans="1:63" x14ac:dyDescent="0.25">
      <c r="A132" t="s">
        <v>132</v>
      </c>
      <c r="B132">
        <v>46557</v>
      </c>
      <c r="C132">
        <v>11</v>
      </c>
      <c r="D132">
        <v>73.73</v>
      </c>
      <c r="E132">
        <v>811.01</v>
      </c>
      <c r="F132">
        <v>843.37</v>
      </c>
      <c r="G132">
        <v>2.3800000000000002E-2</v>
      </c>
      <c r="H132">
        <v>0</v>
      </c>
      <c r="I132">
        <v>3.6799999999999999E-2</v>
      </c>
      <c r="J132">
        <v>0</v>
      </c>
      <c r="K132">
        <v>4.99E-2</v>
      </c>
      <c r="L132">
        <v>0.85509999999999997</v>
      </c>
      <c r="M132">
        <v>3.44E-2</v>
      </c>
      <c r="N132">
        <v>0.23599999999999999</v>
      </c>
      <c r="O132">
        <v>5.8999999999999999E-3</v>
      </c>
      <c r="P132">
        <v>0.104</v>
      </c>
      <c r="Q132" s="1">
        <v>78831.899999999994</v>
      </c>
      <c r="R132">
        <v>0.1096</v>
      </c>
      <c r="S132">
        <v>0.2329</v>
      </c>
      <c r="T132">
        <v>0.65749999999999997</v>
      </c>
      <c r="U132">
        <v>11.31</v>
      </c>
      <c r="V132" s="1">
        <v>83161.56</v>
      </c>
      <c r="W132">
        <v>70.86</v>
      </c>
      <c r="X132" s="1">
        <v>478435.32</v>
      </c>
      <c r="Y132">
        <v>0.27379999999999999</v>
      </c>
      <c r="Z132">
        <v>0.52869999999999995</v>
      </c>
      <c r="AA132">
        <v>0.19750000000000001</v>
      </c>
      <c r="AB132">
        <v>0.72619999999999996</v>
      </c>
      <c r="AC132">
        <v>478.44</v>
      </c>
      <c r="AD132" s="1">
        <v>16168.13</v>
      </c>
      <c r="AE132">
        <v>545.53</v>
      </c>
      <c r="AF132" s="1">
        <v>465504.01</v>
      </c>
      <c r="AG132">
        <v>602</v>
      </c>
      <c r="AH132" s="1">
        <v>39332</v>
      </c>
      <c r="AI132" s="1">
        <v>71652</v>
      </c>
      <c r="AJ132">
        <v>37.700000000000003</v>
      </c>
      <c r="AK132">
        <v>30.15</v>
      </c>
      <c r="AL132">
        <v>34.22</v>
      </c>
      <c r="AM132">
        <v>4.0999999999999996</v>
      </c>
      <c r="AN132">
        <v>0</v>
      </c>
      <c r="AO132">
        <v>0.72619999999999996</v>
      </c>
      <c r="AP132" s="1">
        <v>2953.78</v>
      </c>
      <c r="AQ132" s="1">
        <v>3245.14</v>
      </c>
      <c r="AR132" s="1">
        <v>9533.33</v>
      </c>
      <c r="AS132">
        <v>880.87</v>
      </c>
      <c r="AT132">
        <v>550.09</v>
      </c>
      <c r="AU132" s="1">
        <v>17163.21</v>
      </c>
      <c r="AV132" s="1">
        <v>3808.87</v>
      </c>
      <c r="AW132">
        <v>0.18729999999999999</v>
      </c>
      <c r="AX132" s="1">
        <v>13969.72</v>
      </c>
      <c r="AY132">
        <v>0.68710000000000004</v>
      </c>
      <c r="AZ132" s="1">
        <v>2363.5</v>
      </c>
      <c r="BA132">
        <v>0.1162</v>
      </c>
      <c r="BB132">
        <v>189.97</v>
      </c>
      <c r="BC132">
        <v>9.2999999999999992E-3</v>
      </c>
      <c r="BD132" s="1">
        <v>20332.05</v>
      </c>
      <c r="BE132">
        <v>292.52</v>
      </c>
      <c r="BF132">
        <v>5.4800000000000001E-2</v>
      </c>
      <c r="BG132">
        <v>0.55549999999999999</v>
      </c>
      <c r="BH132">
        <v>0.2114</v>
      </c>
      <c r="BI132">
        <v>0.19189999999999999</v>
      </c>
      <c r="BJ132">
        <v>2.6700000000000002E-2</v>
      </c>
      <c r="BK132">
        <v>1.44E-2</v>
      </c>
    </row>
    <row r="133" spans="1:63" x14ac:dyDescent="0.25">
      <c r="A133" t="s">
        <v>133</v>
      </c>
      <c r="B133">
        <v>50542</v>
      </c>
      <c r="C133">
        <v>43</v>
      </c>
      <c r="D133">
        <v>19.61</v>
      </c>
      <c r="E133">
        <v>843.07</v>
      </c>
      <c r="F133">
        <v>880.42</v>
      </c>
      <c r="G133">
        <v>1.14E-2</v>
      </c>
      <c r="H133">
        <v>0</v>
      </c>
      <c r="I133">
        <v>2.2700000000000001E-2</v>
      </c>
      <c r="J133">
        <v>0</v>
      </c>
      <c r="K133">
        <v>5.33E-2</v>
      </c>
      <c r="L133">
        <v>0.89219999999999999</v>
      </c>
      <c r="M133">
        <v>2.0400000000000001E-2</v>
      </c>
      <c r="N133">
        <v>0.24199999999999999</v>
      </c>
      <c r="O133">
        <v>4.24E-2</v>
      </c>
      <c r="P133">
        <v>0.1077</v>
      </c>
      <c r="Q133" s="1">
        <v>54299.41</v>
      </c>
      <c r="R133">
        <v>0.12859999999999999</v>
      </c>
      <c r="S133">
        <v>0.2429</v>
      </c>
      <c r="T133">
        <v>0.62860000000000005</v>
      </c>
      <c r="U133">
        <v>7.45</v>
      </c>
      <c r="V133" s="1">
        <v>69943.87</v>
      </c>
      <c r="W133">
        <v>110.94</v>
      </c>
      <c r="X133" s="1">
        <v>207275.01</v>
      </c>
      <c r="Y133">
        <v>0.8196</v>
      </c>
      <c r="Z133">
        <v>0.1459</v>
      </c>
      <c r="AA133">
        <v>3.4500000000000003E-2</v>
      </c>
      <c r="AB133">
        <v>0.1804</v>
      </c>
      <c r="AC133">
        <v>207.28</v>
      </c>
      <c r="AD133" s="1">
        <v>4869.5</v>
      </c>
      <c r="AE133">
        <v>651.73</v>
      </c>
      <c r="AF133" s="1">
        <v>202783.19</v>
      </c>
      <c r="AG133">
        <v>482</v>
      </c>
      <c r="AH133" s="1">
        <v>33579</v>
      </c>
      <c r="AI133" s="1">
        <v>63404</v>
      </c>
      <c r="AJ133">
        <v>45.45</v>
      </c>
      <c r="AK133">
        <v>22</v>
      </c>
      <c r="AL133">
        <v>26.69</v>
      </c>
      <c r="AM133">
        <v>4</v>
      </c>
      <c r="AN133" s="1">
        <v>1758.61</v>
      </c>
      <c r="AO133">
        <v>1.149</v>
      </c>
      <c r="AP133" s="1">
        <v>1542.89</v>
      </c>
      <c r="AQ133" s="1">
        <v>2025.48</v>
      </c>
      <c r="AR133" s="1">
        <v>6282.32</v>
      </c>
      <c r="AS133">
        <v>512.41999999999996</v>
      </c>
      <c r="AT133">
        <v>324.23</v>
      </c>
      <c r="AU133" s="1">
        <v>10687.34</v>
      </c>
      <c r="AV133" s="1">
        <v>4221.6899999999996</v>
      </c>
      <c r="AW133">
        <v>0.3473</v>
      </c>
      <c r="AX133" s="1">
        <v>5541</v>
      </c>
      <c r="AY133">
        <v>0.45590000000000003</v>
      </c>
      <c r="AZ133" s="1">
        <v>1530.37</v>
      </c>
      <c r="BA133">
        <v>0.12590000000000001</v>
      </c>
      <c r="BB133">
        <v>862.21</v>
      </c>
      <c r="BC133">
        <v>7.0900000000000005E-2</v>
      </c>
      <c r="BD133" s="1">
        <v>12155.27</v>
      </c>
      <c r="BE133" s="1">
        <v>4262.1099999999997</v>
      </c>
      <c r="BF133">
        <v>0.80730000000000002</v>
      </c>
      <c r="BG133">
        <v>0.5524</v>
      </c>
      <c r="BH133">
        <v>0.24299999999999999</v>
      </c>
      <c r="BI133">
        <v>0.16009999999999999</v>
      </c>
      <c r="BJ133">
        <v>3.1699999999999999E-2</v>
      </c>
      <c r="BK133">
        <v>1.2800000000000001E-2</v>
      </c>
    </row>
    <row r="134" spans="1:63" x14ac:dyDescent="0.25">
      <c r="A134" t="s">
        <v>134</v>
      </c>
      <c r="B134">
        <v>48934</v>
      </c>
      <c r="C134">
        <v>21</v>
      </c>
      <c r="D134">
        <v>21.86</v>
      </c>
      <c r="E134">
        <v>459.01</v>
      </c>
      <c r="F134">
        <v>526.52</v>
      </c>
      <c r="G134">
        <v>3.8E-3</v>
      </c>
      <c r="H134">
        <v>0</v>
      </c>
      <c r="I134">
        <v>0</v>
      </c>
      <c r="J134">
        <v>0</v>
      </c>
      <c r="K134">
        <v>3.9899999999999998E-2</v>
      </c>
      <c r="L134">
        <v>0.93920000000000003</v>
      </c>
      <c r="M134">
        <v>1.7100000000000001E-2</v>
      </c>
      <c r="N134">
        <v>0.28560000000000002</v>
      </c>
      <c r="O134">
        <v>3.8E-3</v>
      </c>
      <c r="P134">
        <v>0.16</v>
      </c>
      <c r="Q134" s="1">
        <v>79081.2</v>
      </c>
      <c r="R134">
        <v>0.1837</v>
      </c>
      <c r="S134">
        <v>0.1837</v>
      </c>
      <c r="T134">
        <v>0.63270000000000004</v>
      </c>
      <c r="U134">
        <v>5</v>
      </c>
      <c r="V134" s="1">
        <v>97448.8</v>
      </c>
      <c r="W134">
        <v>90.24</v>
      </c>
      <c r="X134" s="1">
        <v>1081093.29</v>
      </c>
      <c r="Y134">
        <v>0.88719999999999999</v>
      </c>
      <c r="Z134">
        <v>8.9300000000000004E-2</v>
      </c>
      <c r="AA134">
        <v>2.35E-2</v>
      </c>
      <c r="AB134">
        <v>0.1128</v>
      </c>
      <c r="AC134" s="1">
        <v>1081.0899999999999</v>
      </c>
      <c r="AD134" s="1">
        <v>25119.58</v>
      </c>
      <c r="AE134" s="1">
        <v>2266.92</v>
      </c>
      <c r="AF134" s="1">
        <v>950620.45</v>
      </c>
      <c r="AG134">
        <v>607</v>
      </c>
      <c r="AH134" s="1">
        <v>34745</v>
      </c>
      <c r="AI134" s="1">
        <v>67482</v>
      </c>
      <c r="AJ134">
        <v>47.35</v>
      </c>
      <c r="AK134">
        <v>22.65</v>
      </c>
      <c r="AL134">
        <v>22.71</v>
      </c>
      <c r="AM134">
        <v>5.0999999999999996</v>
      </c>
      <c r="AN134">
        <v>0</v>
      </c>
      <c r="AO134">
        <v>2.6132</v>
      </c>
      <c r="AP134" s="1">
        <v>3223.95</v>
      </c>
      <c r="AQ134" s="1">
        <v>2967.49</v>
      </c>
      <c r="AR134" s="1">
        <v>10576.86</v>
      </c>
      <c r="AS134">
        <v>934.21</v>
      </c>
      <c r="AT134">
        <v>395.5</v>
      </c>
      <c r="AU134" s="1">
        <v>18098.02</v>
      </c>
      <c r="AV134" s="1">
        <v>3256.35</v>
      </c>
      <c r="AW134">
        <v>0.13539999999999999</v>
      </c>
      <c r="AX134" s="1">
        <v>17849.59</v>
      </c>
      <c r="AY134">
        <v>0.7419</v>
      </c>
      <c r="AZ134" s="1">
        <v>2003.43</v>
      </c>
      <c r="BA134">
        <v>8.3299999999999999E-2</v>
      </c>
      <c r="BB134">
        <v>948.53</v>
      </c>
      <c r="BC134">
        <v>3.9399999999999998E-2</v>
      </c>
      <c r="BD134" s="1">
        <v>24057.9</v>
      </c>
      <c r="BE134" s="1">
        <v>1347.62</v>
      </c>
      <c r="BF134">
        <v>0.15670000000000001</v>
      </c>
      <c r="BG134">
        <v>0.55779999999999996</v>
      </c>
      <c r="BH134">
        <v>0.20669999999999999</v>
      </c>
      <c r="BI134">
        <v>0.17369999999999999</v>
      </c>
      <c r="BJ134">
        <v>3.5900000000000001E-2</v>
      </c>
      <c r="BK134">
        <v>2.5899999999999999E-2</v>
      </c>
    </row>
    <row r="135" spans="1:63" x14ac:dyDescent="0.25">
      <c r="A135" t="s">
        <v>135</v>
      </c>
      <c r="B135">
        <v>47837</v>
      </c>
      <c r="C135">
        <v>78</v>
      </c>
      <c r="D135">
        <v>7.33</v>
      </c>
      <c r="E135">
        <v>571.70000000000005</v>
      </c>
      <c r="F135">
        <v>629.29</v>
      </c>
      <c r="G135">
        <v>3.2000000000000002E-3</v>
      </c>
      <c r="H135">
        <v>0</v>
      </c>
      <c r="I135">
        <v>1.6000000000000001E-3</v>
      </c>
      <c r="J135">
        <v>4.7999999999999996E-3</v>
      </c>
      <c r="K135">
        <v>3.7999999999999999E-2</v>
      </c>
      <c r="L135">
        <v>0.83679999999999999</v>
      </c>
      <c r="M135">
        <v>0.1157</v>
      </c>
      <c r="N135">
        <v>0.44379999999999997</v>
      </c>
      <c r="O135">
        <v>1.9699999999999999E-2</v>
      </c>
      <c r="P135">
        <v>0.13919999999999999</v>
      </c>
      <c r="Q135" s="1">
        <v>51863.26</v>
      </c>
      <c r="R135">
        <v>0.2069</v>
      </c>
      <c r="S135">
        <v>0.29310000000000003</v>
      </c>
      <c r="T135">
        <v>0.5</v>
      </c>
      <c r="U135">
        <v>6.65</v>
      </c>
      <c r="V135" s="1">
        <v>73833.08</v>
      </c>
      <c r="W135">
        <v>81.62</v>
      </c>
      <c r="X135" s="1">
        <v>149634.25</v>
      </c>
      <c r="Y135">
        <v>0.89129999999999998</v>
      </c>
      <c r="Z135">
        <v>6.0999999999999999E-2</v>
      </c>
      <c r="AA135">
        <v>4.7800000000000002E-2</v>
      </c>
      <c r="AB135">
        <v>0.1087</v>
      </c>
      <c r="AC135">
        <v>149.63</v>
      </c>
      <c r="AD135" s="1">
        <v>3535.01</v>
      </c>
      <c r="AE135">
        <v>396.24</v>
      </c>
      <c r="AF135" s="1">
        <v>128614.61</v>
      </c>
      <c r="AG135">
        <v>180</v>
      </c>
      <c r="AH135" s="1">
        <v>29844</v>
      </c>
      <c r="AI135" s="1">
        <v>47576</v>
      </c>
      <c r="AJ135">
        <v>47.4</v>
      </c>
      <c r="AK135">
        <v>22.25</v>
      </c>
      <c r="AL135">
        <v>25.09</v>
      </c>
      <c r="AM135">
        <v>4.0999999999999996</v>
      </c>
      <c r="AN135" s="1">
        <v>1996.2</v>
      </c>
      <c r="AO135">
        <v>2.2705000000000002</v>
      </c>
      <c r="AP135" s="1">
        <v>1755.03</v>
      </c>
      <c r="AQ135" s="1">
        <v>2139.65</v>
      </c>
      <c r="AR135" s="1">
        <v>6790.06</v>
      </c>
      <c r="AS135" s="1">
        <v>1068.6300000000001</v>
      </c>
      <c r="AT135">
        <v>551.59</v>
      </c>
      <c r="AU135" s="1">
        <v>12304.97</v>
      </c>
      <c r="AV135" s="1">
        <v>6919.42</v>
      </c>
      <c r="AW135">
        <v>0.47920000000000001</v>
      </c>
      <c r="AX135" s="1">
        <v>4403.42</v>
      </c>
      <c r="AY135">
        <v>0.3049</v>
      </c>
      <c r="AZ135" s="1">
        <v>2140.31</v>
      </c>
      <c r="BA135">
        <v>0.1482</v>
      </c>
      <c r="BB135">
        <v>977.16</v>
      </c>
      <c r="BC135">
        <v>6.7699999999999996E-2</v>
      </c>
      <c r="BD135" s="1">
        <v>14440.31</v>
      </c>
      <c r="BE135" s="1">
        <v>7025.7</v>
      </c>
      <c r="BF135">
        <v>2.9327999999999999</v>
      </c>
      <c r="BG135">
        <v>0.54300000000000004</v>
      </c>
      <c r="BH135">
        <v>0.20880000000000001</v>
      </c>
      <c r="BI135">
        <v>0.18790000000000001</v>
      </c>
      <c r="BJ135">
        <v>4.1399999999999999E-2</v>
      </c>
      <c r="BK135">
        <v>1.89E-2</v>
      </c>
    </row>
    <row r="136" spans="1:63" x14ac:dyDescent="0.25">
      <c r="A136" t="s">
        <v>136</v>
      </c>
      <c r="B136">
        <v>47928</v>
      </c>
      <c r="C136">
        <v>48</v>
      </c>
      <c r="D136">
        <v>20.89</v>
      </c>
      <c r="E136" s="1">
        <v>1002.92</v>
      </c>
      <c r="F136" s="1">
        <v>1123.47</v>
      </c>
      <c r="G136">
        <v>0</v>
      </c>
      <c r="H136">
        <v>0</v>
      </c>
      <c r="I136">
        <v>4.4000000000000003E-3</v>
      </c>
      <c r="J136">
        <v>8.9999999999999998E-4</v>
      </c>
      <c r="K136">
        <v>7.1000000000000004E-3</v>
      </c>
      <c r="L136">
        <v>0.97960000000000003</v>
      </c>
      <c r="M136">
        <v>8.0000000000000002E-3</v>
      </c>
      <c r="N136">
        <v>0.99860000000000004</v>
      </c>
      <c r="O136">
        <v>0</v>
      </c>
      <c r="P136">
        <v>0.20469999999999999</v>
      </c>
      <c r="Q136" s="1">
        <v>56614.78</v>
      </c>
      <c r="R136">
        <v>0.1075</v>
      </c>
      <c r="S136">
        <v>0.1183</v>
      </c>
      <c r="T136">
        <v>0.7742</v>
      </c>
      <c r="U136">
        <v>12.6</v>
      </c>
      <c r="V136" s="1">
        <v>68796.81</v>
      </c>
      <c r="W136">
        <v>75.2</v>
      </c>
      <c r="X136" s="1">
        <v>86386.48</v>
      </c>
      <c r="Y136">
        <v>0.84199999999999997</v>
      </c>
      <c r="Z136">
        <v>3.6400000000000002E-2</v>
      </c>
      <c r="AA136">
        <v>0.1216</v>
      </c>
      <c r="AB136">
        <v>0.158</v>
      </c>
      <c r="AC136">
        <v>86.39</v>
      </c>
      <c r="AD136" s="1">
        <v>1911</v>
      </c>
      <c r="AE136">
        <v>257.77</v>
      </c>
      <c r="AF136" s="1">
        <v>67661.39</v>
      </c>
      <c r="AG136">
        <v>29</v>
      </c>
      <c r="AH136" s="1">
        <v>31543</v>
      </c>
      <c r="AI136" s="1">
        <v>48063</v>
      </c>
      <c r="AJ136">
        <v>23</v>
      </c>
      <c r="AK136">
        <v>22</v>
      </c>
      <c r="AL136">
        <v>22</v>
      </c>
      <c r="AM136">
        <v>4.5999999999999996</v>
      </c>
      <c r="AN136">
        <v>0</v>
      </c>
      <c r="AO136">
        <v>0.71970000000000001</v>
      </c>
      <c r="AP136" s="1">
        <v>1704.14</v>
      </c>
      <c r="AQ136" s="1">
        <v>2630.36</v>
      </c>
      <c r="AR136" s="1">
        <v>7437.52</v>
      </c>
      <c r="AS136">
        <v>488.02</v>
      </c>
      <c r="AT136">
        <v>205.2</v>
      </c>
      <c r="AU136" s="1">
        <v>12465.24</v>
      </c>
      <c r="AV136" s="1">
        <v>10644.44</v>
      </c>
      <c r="AW136">
        <v>0.70199999999999996</v>
      </c>
      <c r="AX136" s="1">
        <v>1283.55</v>
      </c>
      <c r="AY136">
        <v>8.4699999999999998E-2</v>
      </c>
      <c r="AZ136" s="1">
        <v>1903.42</v>
      </c>
      <c r="BA136">
        <v>0.1255</v>
      </c>
      <c r="BB136" s="1">
        <v>1331.16</v>
      </c>
      <c r="BC136">
        <v>8.7800000000000003E-2</v>
      </c>
      <c r="BD136" s="1">
        <v>15162.57</v>
      </c>
      <c r="BE136" s="1">
        <v>12474.31</v>
      </c>
      <c r="BF136">
        <v>5.6966000000000001</v>
      </c>
      <c r="BG136">
        <v>0.54339999999999999</v>
      </c>
      <c r="BH136">
        <v>0.22739999999999999</v>
      </c>
      <c r="BI136">
        <v>0.1348</v>
      </c>
      <c r="BJ136">
        <v>5.9799999999999999E-2</v>
      </c>
      <c r="BK136">
        <v>3.4599999999999999E-2</v>
      </c>
    </row>
    <row r="137" spans="1:63" x14ac:dyDescent="0.25">
      <c r="A137" t="s">
        <v>137</v>
      </c>
      <c r="B137">
        <v>43844</v>
      </c>
      <c r="C137">
        <v>49</v>
      </c>
      <c r="D137">
        <v>457.03</v>
      </c>
      <c r="E137" s="1">
        <v>22394.52</v>
      </c>
      <c r="F137" s="1">
        <v>12466.93</v>
      </c>
      <c r="G137">
        <v>4.0000000000000001E-3</v>
      </c>
      <c r="H137">
        <v>5.9999999999999995E-4</v>
      </c>
      <c r="I137">
        <v>0.64549999999999996</v>
      </c>
      <c r="J137">
        <v>1.1999999999999999E-3</v>
      </c>
      <c r="K137">
        <v>5.9400000000000001E-2</v>
      </c>
      <c r="L137">
        <v>0.23780000000000001</v>
      </c>
      <c r="M137">
        <v>5.1499999999999997E-2</v>
      </c>
      <c r="N137">
        <v>0.20300000000000001</v>
      </c>
      <c r="O137">
        <v>0.1024</v>
      </c>
      <c r="P137">
        <v>0.17710000000000001</v>
      </c>
      <c r="Q137" s="1">
        <v>56118.66</v>
      </c>
      <c r="R137">
        <v>0.24160000000000001</v>
      </c>
      <c r="S137">
        <v>0.16900000000000001</v>
      </c>
      <c r="T137">
        <v>0.58950000000000002</v>
      </c>
      <c r="U137">
        <v>127</v>
      </c>
      <c r="V137" s="1">
        <v>75518.720000000001</v>
      </c>
      <c r="W137">
        <v>176.12</v>
      </c>
      <c r="X137" s="1">
        <v>64921.49</v>
      </c>
      <c r="Y137">
        <v>0.61939999999999995</v>
      </c>
      <c r="Z137">
        <v>0.2954</v>
      </c>
      <c r="AA137">
        <v>8.5300000000000001E-2</v>
      </c>
      <c r="AB137">
        <v>0.38059999999999999</v>
      </c>
      <c r="AC137">
        <v>64.92</v>
      </c>
      <c r="AD137" s="1">
        <v>3213.12</v>
      </c>
      <c r="AE137">
        <v>418.13</v>
      </c>
      <c r="AF137" s="1">
        <v>55393.14</v>
      </c>
      <c r="AG137">
        <v>13</v>
      </c>
      <c r="AH137" s="1">
        <v>25853</v>
      </c>
      <c r="AI137" s="1">
        <v>36568</v>
      </c>
      <c r="AJ137">
        <v>67.55</v>
      </c>
      <c r="AK137">
        <v>41.21</v>
      </c>
      <c r="AL137">
        <v>61.65</v>
      </c>
      <c r="AM137">
        <v>4.4800000000000004</v>
      </c>
      <c r="AN137">
        <v>0</v>
      </c>
      <c r="AO137">
        <v>1.0274000000000001</v>
      </c>
      <c r="AP137" s="1">
        <v>2641.95</v>
      </c>
      <c r="AQ137" s="1">
        <v>3985.08</v>
      </c>
      <c r="AR137" s="1">
        <v>8423.0499999999993</v>
      </c>
      <c r="AS137" s="1">
        <v>1051.73</v>
      </c>
      <c r="AT137">
        <v>790.69</v>
      </c>
      <c r="AU137" s="1">
        <v>16892.490000000002</v>
      </c>
      <c r="AV137" s="1">
        <v>16293.68</v>
      </c>
      <c r="AW137">
        <v>0.67349999999999999</v>
      </c>
      <c r="AX137" s="1">
        <v>5175.83</v>
      </c>
      <c r="AY137">
        <v>0.21390000000000001</v>
      </c>
      <c r="AZ137">
        <v>602.57000000000005</v>
      </c>
      <c r="BA137">
        <v>2.4899999999999999E-2</v>
      </c>
      <c r="BB137" s="1">
        <v>2120.92</v>
      </c>
      <c r="BC137">
        <v>8.77E-2</v>
      </c>
      <c r="BD137" s="1">
        <v>24193</v>
      </c>
      <c r="BE137" s="1">
        <v>4876.84</v>
      </c>
      <c r="BF137">
        <v>3.2126999999999999</v>
      </c>
      <c r="BG137">
        <v>0.37890000000000001</v>
      </c>
      <c r="BH137">
        <v>0.14319999999999999</v>
      </c>
      <c r="BI137">
        <v>0.4415</v>
      </c>
      <c r="BJ137">
        <v>2.64E-2</v>
      </c>
      <c r="BK137">
        <v>0.01</v>
      </c>
    </row>
    <row r="138" spans="1:63" x14ac:dyDescent="0.25">
      <c r="A138" t="s">
        <v>138</v>
      </c>
      <c r="B138">
        <v>43851</v>
      </c>
      <c r="C138">
        <v>2</v>
      </c>
      <c r="D138">
        <v>651.38</v>
      </c>
      <c r="E138" s="1">
        <v>1302.75</v>
      </c>
      <c r="F138" s="1">
        <v>1215.06</v>
      </c>
      <c r="G138">
        <v>2.47E-2</v>
      </c>
      <c r="H138">
        <v>2.5000000000000001E-3</v>
      </c>
      <c r="I138">
        <v>7.8200000000000006E-2</v>
      </c>
      <c r="J138">
        <v>0</v>
      </c>
      <c r="K138">
        <v>5.4300000000000001E-2</v>
      </c>
      <c r="L138">
        <v>0.74980000000000002</v>
      </c>
      <c r="M138">
        <v>9.0499999999999997E-2</v>
      </c>
      <c r="N138">
        <v>0.40260000000000001</v>
      </c>
      <c r="O138">
        <v>1.0200000000000001E-2</v>
      </c>
      <c r="P138">
        <v>0.15659999999999999</v>
      </c>
      <c r="Q138" s="1">
        <v>67456.12</v>
      </c>
      <c r="R138">
        <v>0.33329999999999999</v>
      </c>
      <c r="S138">
        <v>0.2024</v>
      </c>
      <c r="T138">
        <v>0.46429999999999999</v>
      </c>
      <c r="U138">
        <v>13</v>
      </c>
      <c r="V138" s="1">
        <v>75899</v>
      </c>
      <c r="W138">
        <v>97.03</v>
      </c>
      <c r="X138" s="1">
        <v>192165.64</v>
      </c>
      <c r="Y138">
        <v>0.77090000000000003</v>
      </c>
      <c r="Z138">
        <v>0.1656</v>
      </c>
      <c r="AA138">
        <v>6.3500000000000001E-2</v>
      </c>
      <c r="AB138">
        <v>0.2291</v>
      </c>
      <c r="AC138">
        <v>192.17</v>
      </c>
      <c r="AD138" s="1">
        <v>9287.5</v>
      </c>
      <c r="AE138">
        <v>916.62</v>
      </c>
      <c r="AF138" s="1">
        <v>193929.33</v>
      </c>
      <c r="AG138">
        <v>455</v>
      </c>
      <c r="AH138" s="1">
        <v>39881</v>
      </c>
      <c r="AI138" s="1">
        <v>52937</v>
      </c>
      <c r="AJ138">
        <v>85.93</v>
      </c>
      <c r="AK138">
        <v>45.08</v>
      </c>
      <c r="AL138">
        <v>49.04</v>
      </c>
      <c r="AM138">
        <v>4.5599999999999996</v>
      </c>
      <c r="AN138">
        <v>0</v>
      </c>
      <c r="AO138">
        <v>1.0811999999999999</v>
      </c>
      <c r="AP138" s="1">
        <v>2302.42</v>
      </c>
      <c r="AQ138" s="1">
        <v>1949.29</v>
      </c>
      <c r="AR138" s="1">
        <v>7984.95</v>
      </c>
      <c r="AS138">
        <v>772.67</v>
      </c>
      <c r="AT138">
        <v>396.02</v>
      </c>
      <c r="AU138" s="1">
        <v>13405.34</v>
      </c>
      <c r="AV138" s="1">
        <v>3807.61</v>
      </c>
      <c r="AW138">
        <v>0.2626</v>
      </c>
      <c r="AX138" s="1">
        <v>8589.67</v>
      </c>
      <c r="AY138">
        <v>0.59250000000000003</v>
      </c>
      <c r="AZ138" s="1">
        <v>1154.74</v>
      </c>
      <c r="BA138">
        <v>7.9699999999999993E-2</v>
      </c>
      <c r="BB138">
        <v>945.67</v>
      </c>
      <c r="BC138">
        <v>6.5199999999999994E-2</v>
      </c>
      <c r="BD138" s="1">
        <v>14497.68</v>
      </c>
      <c r="BE138" s="1">
        <v>2250.6</v>
      </c>
      <c r="BF138">
        <v>0.40570000000000001</v>
      </c>
      <c r="BG138">
        <v>0.55689999999999995</v>
      </c>
      <c r="BH138">
        <v>0.19139999999999999</v>
      </c>
      <c r="BI138">
        <v>0.2089</v>
      </c>
      <c r="BJ138">
        <v>2.76E-2</v>
      </c>
      <c r="BK138">
        <v>1.52E-2</v>
      </c>
    </row>
    <row r="139" spans="1:63" x14ac:dyDescent="0.25">
      <c r="A139" t="s">
        <v>139</v>
      </c>
      <c r="B139">
        <v>43869</v>
      </c>
      <c r="C139">
        <v>34</v>
      </c>
      <c r="D139">
        <v>77.069999999999993</v>
      </c>
      <c r="E139" s="1">
        <v>2620.2399999999998</v>
      </c>
      <c r="F139" s="1">
        <v>2395.15</v>
      </c>
      <c r="G139">
        <v>2.8999999999999998E-3</v>
      </c>
      <c r="H139">
        <v>0</v>
      </c>
      <c r="I139">
        <v>5.4699999999999999E-2</v>
      </c>
      <c r="J139">
        <v>0</v>
      </c>
      <c r="K139">
        <v>0.25219999999999998</v>
      </c>
      <c r="L139">
        <v>0.63129999999999997</v>
      </c>
      <c r="M139">
        <v>5.8900000000000001E-2</v>
      </c>
      <c r="N139">
        <v>0.50229999999999997</v>
      </c>
      <c r="O139">
        <v>4.7000000000000002E-3</v>
      </c>
      <c r="P139">
        <v>0.13120000000000001</v>
      </c>
      <c r="Q139" s="1">
        <v>64014.239999999998</v>
      </c>
      <c r="R139">
        <v>0.13250000000000001</v>
      </c>
      <c r="S139">
        <v>0.1928</v>
      </c>
      <c r="T139">
        <v>0.67469999999999997</v>
      </c>
      <c r="U139">
        <v>29.18</v>
      </c>
      <c r="V139" s="1">
        <v>52012.37</v>
      </c>
      <c r="W139">
        <v>87.9</v>
      </c>
      <c r="X139" s="1">
        <v>100922.59</v>
      </c>
      <c r="Y139">
        <v>0.77470000000000006</v>
      </c>
      <c r="Z139">
        <v>0.1578</v>
      </c>
      <c r="AA139">
        <v>6.7500000000000004E-2</v>
      </c>
      <c r="AB139">
        <v>0.2253</v>
      </c>
      <c r="AC139">
        <v>100.92</v>
      </c>
      <c r="AD139" s="1">
        <v>3115.36</v>
      </c>
      <c r="AE139">
        <v>389.3</v>
      </c>
      <c r="AF139" s="1">
        <v>93875.01</v>
      </c>
      <c r="AG139">
        <v>75</v>
      </c>
      <c r="AH139" s="1">
        <v>31800</v>
      </c>
      <c r="AI139" s="1">
        <v>51149</v>
      </c>
      <c r="AJ139">
        <v>47.5</v>
      </c>
      <c r="AK139">
        <v>29.09</v>
      </c>
      <c r="AL139">
        <v>32.5</v>
      </c>
      <c r="AM139">
        <v>4</v>
      </c>
      <c r="AN139">
        <v>748.52</v>
      </c>
      <c r="AO139">
        <v>1.0227999999999999</v>
      </c>
      <c r="AP139" s="1">
        <v>1279.1300000000001</v>
      </c>
      <c r="AQ139" s="1">
        <v>1863.98</v>
      </c>
      <c r="AR139" s="1">
        <v>7475.63</v>
      </c>
      <c r="AS139">
        <v>723.86</v>
      </c>
      <c r="AT139">
        <v>303.64</v>
      </c>
      <c r="AU139" s="1">
        <v>11646.24</v>
      </c>
      <c r="AV139" s="1">
        <v>7847.85</v>
      </c>
      <c r="AW139">
        <v>0.56740000000000002</v>
      </c>
      <c r="AX139" s="1">
        <v>3565.74</v>
      </c>
      <c r="AY139">
        <v>0.25779999999999997</v>
      </c>
      <c r="AZ139" s="1">
        <v>1453.64</v>
      </c>
      <c r="BA139">
        <v>0.1051</v>
      </c>
      <c r="BB139">
        <v>963.23</v>
      </c>
      <c r="BC139">
        <v>6.9599999999999995E-2</v>
      </c>
      <c r="BD139" s="1">
        <v>13830.46</v>
      </c>
      <c r="BE139" s="1">
        <v>5943.19</v>
      </c>
      <c r="BF139">
        <v>1.8837999999999999</v>
      </c>
      <c r="BG139">
        <v>0.54920000000000002</v>
      </c>
      <c r="BH139">
        <v>0.22270000000000001</v>
      </c>
      <c r="BI139">
        <v>0.1978</v>
      </c>
      <c r="BJ139">
        <v>2.07E-2</v>
      </c>
      <c r="BK139">
        <v>9.5999999999999992E-3</v>
      </c>
    </row>
    <row r="140" spans="1:63" x14ac:dyDescent="0.25">
      <c r="A140" t="s">
        <v>140</v>
      </c>
      <c r="B140">
        <v>43877</v>
      </c>
      <c r="C140">
        <v>36</v>
      </c>
      <c r="D140">
        <v>158.05000000000001</v>
      </c>
      <c r="E140" s="1">
        <v>5689.75</v>
      </c>
      <c r="F140" s="1">
        <v>5569.42</v>
      </c>
      <c r="G140">
        <v>7.1999999999999998E-3</v>
      </c>
      <c r="H140">
        <v>5.0000000000000001E-4</v>
      </c>
      <c r="I140">
        <v>4.0399999999999998E-2</v>
      </c>
      <c r="J140">
        <v>4.0000000000000002E-4</v>
      </c>
      <c r="K140">
        <v>7.3400000000000007E-2</v>
      </c>
      <c r="L140">
        <v>0.79010000000000002</v>
      </c>
      <c r="M140">
        <v>8.7999999999999995E-2</v>
      </c>
      <c r="N140">
        <v>0.33579999999999999</v>
      </c>
      <c r="O140">
        <v>2.63E-2</v>
      </c>
      <c r="P140">
        <v>0.159</v>
      </c>
      <c r="Q140" s="1">
        <v>68412.62</v>
      </c>
      <c r="R140">
        <v>0.37990000000000002</v>
      </c>
      <c r="S140">
        <v>0.33129999999999998</v>
      </c>
      <c r="T140">
        <v>0.2888</v>
      </c>
      <c r="U140">
        <v>33</v>
      </c>
      <c r="V140" s="1">
        <v>102021.06</v>
      </c>
      <c r="W140">
        <v>168.32</v>
      </c>
      <c r="X140" s="1">
        <v>153241.51999999999</v>
      </c>
      <c r="Y140">
        <v>0.73499999999999999</v>
      </c>
      <c r="Z140">
        <v>0.21820000000000001</v>
      </c>
      <c r="AA140">
        <v>4.6800000000000001E-2</v>
      </c>
      <c r="AB140">
        <v>0.26500000000000001</v>
      </c>
      <c r="AC140">
        <v>153.24</v>
      </c>
      <c r="AD140" s="1">
        <v>7670.3</v>
      </c>
      <c r="AE140">
        <v>777.93</v>
      </c>
      <c r="AF140" s="1">
        <v>142368.85</v>
      </c>
      <c r="AG140">
        <v>253</v>
      </c>
      <c r="AH140" s="1">
        <v>39927</v>
      </c>
      <c r="AI140" s="1">
        <v>59478</v>
      </c>
      <c r="AJ140">
        <v>75.37</v>
      </c>
      <c r="AK140">
        <v>48.07</v>
      </c>
      <c r="AL140">
        <v>51.31</v>
      </c>
      <c r="AM140">
        <v>4.4000000000000004</v>
      </c>
      <c r="AN140">
        <v>0</v>
      </c>
      <c r="AO140">
        <v>1.1833</v>
      </c>
      <c r="AP140" s="1">
        <v>1422.21</v>
      </c>
      <c r="AQ140" s="1">
        <v>1768.31</v>
      </c>
      <c r="AR140" s="1">
        <v>6889.3</v>
      </c>
      <c r="AS140">
        <v>781.78</v>
      </c>
      <c r="AT140">
        <v>251.11</v>
      </c>
      <c r="AU140" s="1">
        <v>11112.7</v>
      </c>
      <c r="AV140" s="1">
        <v>3971.11</v>
      </c>
      <c r="AW140">
        <v>0.32640000000000002</v>
      </c>
      <c r="AX140" s="1">
        <v>6811.33</v>
      </c>
      <c r="AY140">
        <v>0.55979999999999996</v>
      </c>
      <c r="AZ140">
        <v>773.24</v>
      </c>
      <c r="BA140">
        <v>6.3500000000000001E-2</v>
      </c>
      <c r="BB140">
        <v>612.08000000000004</v>
      </c>
      <c r="BC140">
        <v>5.0299999999999997E-2</v>
      </c>
      <c r="BD140" s="1">
        <v>12167.77</v>
      </c>
      <c r="BE140" s="1">
        <v>2720.88</v>
      </c>
      <c r="BF140">
        <v>0.6542</v>
      </c>
      <c r="BG140">
        <v>0.58560000000000001</v>
      </c>
      <c r="BH140">
        <v>0.23860000000000001</v>
      </c>
      <c r="BI140">
        <v>0.1192</v>
      </c>
      <c r="BJ140">
        <v>2.1700000000000001E-2</v>
      </c>
      <c r="BK140">
        <v>3.49E-2</v>
      </c>
    </row>
    <row r="141" spans="1:63" x14ac:dyDescent="0.25">
      <c r="A141" t="s">
        <v>141</v>
      </c>
      <c r="B141">
        <v>43885</v>
      </c>
      <c r="C141">
        <v>53</v>
      </c>
      <c r="D141">
        <v>19.489999999999998</v>
      </c>
      <c r="E141" s="1">
        <v>1032.82</v>
      </c>
      <c r="F141">
        <v>900.16</v>
      </c>
      <c r="G141">
        <v>1.1000000000000001E-3</v>
      </c>
      <c r="H141">
        <v>1.1000000000000001E-3</v>
      </c>
      <c r="I141">
        <v>1.2200000000000001E-2</v>
      </c>
      <c r="J141">
        <v>0</v>
      </c>
      <c r="K141">
        <v>4.7699999999999999E-2</v>
      </c>
      <c r="L141">
        <v>0.89119999999999999</v>
      </c>
      <c r="M141">
        <v>4.6600000000000003E-2</v>
      </c>
      <c r="N141">
        <v>0.50660000000000005</v>
      </c>
      <c r="O141">
        <v>1.0999999999999999E-2</v>
      </c>
      <c r="P141">
        <v>0.12759999999999999</v>
      </c>
      <c r="Q141" s="1">
        <v>57574.09</v>
      </c>
      <c r="R141">
        <v>0.17649999999999999</v>
      </c>
      <c r="S141">
        <v>0.13239999999999999</v>
      </c>
      <c r="T141">
        <v>0.69120000000000004</v>
      </c>
      <c r="U141">
        <v>6.6</v>
      </c>
      <c r="V141" s="1">
        <v>72558.94</v>
      </c>
      <c r="W141">
        <v>154.04</v>
      </c>
      <c r="X141" s="1">
        <v>200028.63</v>
      </c>
      <c r="Y141">
        <v>0.79510000000000003</v>
      </c>
      <c r="Z141">
        <v>0.1638</v>
      </c>
      <c r="AA141">
        <v>4.1000000000000002E-2</v>
      </c>
      <c r="AB141">
        <v>0.2049</v>
      </c>
      <c r="AC141">
        <v>200.03</v>
      </c>
      <c r="AD141" s="1">
        <v>4867.34</v>
      </c>
      <c r="AE141">
        <v>523.14</v>
      </c>
      <c r="AF141" s="1">
        <v>193994.79</v>
      </c>
      <c r="AG141">
        <v>456</v>
      </c>
      <c r="AH141" s="1">
        <v>35381</v>
      </c>
      <c r="AI141" s="1">
        <v>59724</v>
      </c>
      <c r="AJ141">
        <v>45.15</v>
      </c>
      <c r="AK141">
        <v>21.01</v>
      </c>
      <c r="AL141">
        <v>35.270000000000003</v>
      </c>
      <c r="AM141">
        <v>4.7</v>
      </c>
      <c r="AN141">
        <v>0</v>
      </c>
      <c r="AO141">
        <v>0.56420000000000003</v>
      </c>
      <c r="AP141" s="1">
        <v>1362.71</v>
      </c>
      <c r="AQ141" s="1">
        <v>1451.22</v>
      </c>
      <c r="AR141" s="1">
        <v>6760.24</v>
      </c>
      <c r="AS141">
        <v>612.6</v>
      </c>
      <c r="AT141">
        <v>154.56</v>
      </c>
      <c r="AU141" s="1">
        <v>10341.33</v>
      </c>
      <c r="AV141" s="1">
        <v>5040.59</v>
      </c>
      <c r="AW141">
        <v>0.40350000000000003</v>
      </c>
      <c r="AX141" s="1">
        <v>5042.3100000000004</v>
      </c>
      <c r="AY141">
        <v>0.40360000000000001</v>
      </c>
      <c r="AZ141" s="1">
        <v>1354.36</v>
      </c>
      <c r="BA141">
        <v>0.1084</v>
      </c>
      <c r="BB141" s="1">
        <v>1055.5899999999999</v>
      </c>
      <c r="BC141">
        <v>8.4500000000000006E-2</v>
      </c>
      <c r="BD141" s="1">
        <v>12492.85</v>
      </c>
      <c r="BE141" s="1">
        <v>2275.6999999999998</v>
      </c>
      <c r="BF141">
        <v>0.41710000000000003</v>
      </c>
      <c r="BG141">
        <v>0.51129999999999998</v>
      </c>
      <c r="BH141">
        <v>0.18029999999999999</v>
      </c>
      <c r="BI141">
        <v>0.27589999999999998</v>
      </c>
      <c r="BJ141">
        <v>1.9300000000000001E-2</v>
      </c>
      <c r="BK141">
        <v>1.32E-2</v>
      </c>
    </row>
    <row r="142" spans="1:63" x14ac:dyDescent="0.25">
      <c r="A142" t="s">
        <v>142</v>
      </c>
      <c r="B142">
        <v>43893</v>
      </c>
      <c r="C142">
        <v>36</v>
      </c>
      <c r="D142">
        <v>75.81</v>
      </c>
      <c r="E142" s="1">
        <v>2729.13</v>
      </c>
      <c r="F142" s="1">
        <v>2602.25</v>
      </c>
      <c r="G142">
        <v>5.0000000000000001E-3</v>
      </c>
      <c r="H142">
        <v>0</v>
      </c>
      <c r="I142">
        <v>1.6899999999999998E-2</v>
      </c>
      <c r="J142">
        <v>1.1999999999999999E-3</v>
      </c>
      <c r="K142">
        <v>0.14299999999999999</v>
      </c>
      <c r="L142">
        <v>0.82169999999999999</v>
      </c>
      <c r="M142">
        <v>1.23E-2</v>
      </c>
      <c r="N142">
        <v>0.35299999999999998</v>
      </c>
      <c r="O142">
        <v>0.10680000000000001</v>
      </c>
      <c r="P142">
        <v>0.1358</v>
      </c>
      <c r="Q142" s="1">
        <v>63475.19</v>
      </c>
      <c r="R142">
        <v>0.1026</v>
      </c>
      <c r="S142">
        <v>0.1026</v>
      </c>
      <c r="T142">
        <v>0.79490000000000005</v>
      </c>
      <c r="U142">
        <v>16</v>
      </c>
      <c r="V142" s="1">
        <v>90666.25</v>
      </c>
      <c r="W142">
        <v>164.59</v>
      </c>
      <c r="X142" s="1">
        <v>156381.51</v>
      </c>
      <c r="Y142">
        <v>0.75539999999999996</v>
      </c>
      <c r="Z142">
        <v>0.21829999999999999</v>
      </c>
      <c r="AA142">
        <v>2.63E-2</v>
      </c>
      <c r="AB142">
        <v>0.24460000000000001</v>
      </c>
      <c r="AC142">
        <v>156.38</v>
      </c>
      <c r="AD142" s="1">
        <v>5695.5</v>
      </c>
      <c r="AE142">
        <v>573.20000000000005</v>
      </c>
      <c r="AF142" s="1">
        <v>137852.35</v>
      </c>
      <c r="AG142">
        <v>227</v>
      </c>
      <c r="AH142" s="1">
        <v>35615</v>
      </c>
      <c r="AI142" s="1">
        <v>67678</v>
      </c>
      <c r="AJ142">
        <v>57.77</v>
      </c>
      <c r="AK142">
        <v>34.200000000000003</v>
      </c>
      <c r="AL142">
        <v>41.52</v>
      </c>
      <c r="AM142">
        <v>4.4000000000000004</v>
      </c>
      <c r="AN142">
        <v>0</v>
      </c>
      <c r="AO142">
        <v>0.85319999999999996</v>
      </c>
      <c r="AP142" s="1">
        <v>1182.57</v>
      </c>
      <c r="AQ142" s="1">
        <v>1612.14</v>
      </c>
      <c r="AR142" s="1">
        <v>6629.67</v>
      </c>
      <c r="AS142">
        <v>267.02999999999997</v>
      </c>
      <c r="AT142">
        <v>265.38</v>
      </c>
      <c r="AU142" s="1">
        <v>9956.7800000000007</v>
      </c>
      <c r="AV142" s="1">
        <v>4130.8999999999996</v>
      </c>
      <c r="AW142">
        <v>0.40239999999999998</v>
      </c>
      <c r="AX142" s="1">
        <v>4998.08</v>
      </c>
      <c r="AY142">
        <v>0.4869</v>
      </c>
      <c r="AZ142">
        <v>448.88</v>
      </c>
      <c r="BA142">
        <v>4.3700000000000003E-2</v>
      </c>
      <c r="BB142">
        <v>688.16</v>
      </c>
      <c r="BC142">
        <v>6.7000000000000004E-2</v>
      </c>
      <c r="BD142" s="1">
        <v>10266.01</v>
      </c>
      <c r="BE142" s="1">
        <v>2861.16</v>
      </c>
      <c r="BF142">
        <v>0.63460000000000005</v>
      </c>
      <c r="BG142">
        <v>0.59650000000000003</v>
      </c>
      <c r="BH142">
        <v>0.24160000000000001</v>
      </c>
      <c r="BI142">
        <v>0.10589999999999999</v>
      </c>
      <c r="BJ142">
        <v>2.69E-2</v>
      </c>
      <c r="BK142">
        <v>2.9100000000000001E-2</v>
      </c>
    </row>
    <row r="143" spans="1:63" x14ac:dyDescent="0.25">
      <c r="A143" t="s">
        <v>143</v>
      </c>
      <c r="B143">
        <v>47027</v>
      </c>
      <c r="C143">
        <v>42</v>
      </c>
      <c r="D143">
        <v>384.8</v>
      </c>
      <c r="E143" s="1">
        <v>16161.55</v>
      </c>
      <c r="F143" s="1">
        <v>15984.11</v>
      </c>
      <c r="G143">
        <v>0.21110000000000001</v>
      </c>
      <c r="H143">
        <v>5.0000000000000001E-4</v>
      </c>
      <c r="I143">
        <v>5.2400000000000002E-2</v>
      </c>
      <c r="J143">
        <v>6.9999999999999999E-4</v>
      </c>
      <c r="K143">
        <v>7.6999999999999999E-2</v>
      </c>
      <c r="L143">
        <v>0.59670000000000001</v>
      </c>
      <c r="M143">
        <v>6.1600000000000002E-2</v>
      </c>
      <c r="N143">
        <v>0.16070000000000001</v>
      </c>
      <c r="O143">
        <v>0.10349999999999999</v>
      </c>
      <c r="P143">
        <v>0.1207</v>
      </c>
      <c r="Q143" s="1">
        <v>84704.2</v>
      </c>
      <c r="R143">
        <v>0.1211</v>
      </c>
      <c r="S143">
        <v>0.19939999999999999</v>
      </c>
      <c r="T143">
        <v>0.67959999999999998</v>
      </c>
      <c r="U143">
        <v>98</v>
      </c>
      <c r="V143" s="1">
        <v>109539</v>
      </c>
      <c r="W143">
        <v>163.75</v>
      </c>
      <c r="X143" s="1">
        <v>219763.02</v>
      </c>
      <c r="Y143">
        <v>0.73740000000000006</v>
      </c>
      <c r="Z143">
        <v>0.2364</v>
      </c>
      <c r="AA143">
        <v>2.6200000000000001E-2</v>
      </c>
      <c r="AB143">
        <v>0.2626</v>
      </c>
      <c r="AC143">
        <v>219.76</v>
      </c>
      <c r="AD143" s="1">
        <v>11955.03</v>
      </c>
      <c r="AE143" s="1">
        <v>1064.8900000000001</v>
      </c>
      <c r="AF143" s="1">
        <v>219353.19</v>
      </c>
      <c r="AG143">
        <v>510</v>
      </c>
      <c r="AH143" s="1">
        <v>56330</v>
      </c>
      <c r="AI143" s="1">
        <v>121346</v>
      </c>
      <c r="AJ143">
        <v>87.1</v>
      </c>
      <c r="AK143">
        <v>51.47</v>
      </c>
      <c r="AL143">
        <v>59.92</v>
      </c>
      <c r="AM143">
        <v>4.4000000000000004</v>
      </c>
      <c r="AN143">
        <v>0</v>
      </c>
      <c r="AO143">
        <v>0.73819999999999997</v>
      </c>
      <c r="AP143" s="1">
        <v>1466.24</v>
      </c>
      <c r="AQ143" s="1">
        <v>1903.04</v>
      </c>
      <c r="AR143" s="1">
        <v>8977.2900000000009</v>
      </c>
      <c r="AS143">
        <v>861.09</v>
      </c>
      <c r="AT143">
        <v>513.42999999999995</v>
      </c>
      <c r="AU143" s="1">
        <v>13721.09</v>
      </c>
      <c r="AV143" s="1">
        <v>2207.38</v>
      </c>
      <c r="AW143">
        <v>0.14699999999999999</v>
      </c>
      <c r="AX143" s="1">
        <v>11541.66</v>
      </c>
      <c r="AY143">
        <v>0.76870000000000005</v>
      </c>
      <c r="AZ143">
        <v>743.92</v>
      </c>
      <c r="BA143">
        <v>4.9500000000000002E-2</v>
      </c>
      <c r="BB143">
        <v>521.47</v>
      </c>
      <c r="BC143">
        <v>3.4700000000000002E-2</v>
      </c>
      <c r="BD143" s="1">
        <v>15014.44</v>
      </c>
      <c r="BE143" s="1">
        <v>1046.28</v>
      </c>
      <c r="BF143">
        <v>0.1094</v>
      </c>
      <c r="BG143">
        <v>0.66569999999999996</v>
      </c>
      <c r="BH143">
        <v>0.2162</v>
      </c>
      <c r="BI143">
        <v>7.0499999999999993E-2</v>
      </c>
      <c r="BJ143">
        <v>3.4299999999999997E-2</v>
      </c>
      <c r="BK143">
        <v>1.34E-2</v>
      </c>
    </row>
    <row r="144" spans="1:63" x14ac:dyDescent="0.25">
      <c r="A144" t="s">
        <v>144</v>
      </c>
      <c r="B144">
        <v>43901</v>
      </c>
      <c r="C144">
        <v>4</v>
      </c>
      <c r="D144">
        <v>571.54</v>
      </c>
      <c r="E144" s="1">
        <v>2286.15</v>
      </c>
      <c r="F144" s="1">
        <v>1848.54</v>
      </c>
      <c r="G144">
        <v>5.0000000000000001E-4</v>
      </c>
      <c r="H144">
        <v>5.0000000000000001E-4</v>
      </c>
      <c r="I144">
        <v>0.99029999999999996</v>
      </c>
      <c r="J144">
        <v>5.0000000000000001E-4</v>
      </c>
      <c r="K144">
        <v>2.7000000000000001E-3</v>
      </c>
      <c r="L144">
        <v>5.0000000000000001E-4</v>
      </c>
      <c r="M144">
        <v>4.8999999999999998E-3</v>
      </c>
      <c r="N144">
        <v>0.99880000000000002</v>
      </c>
      <c r="O144">
        <v>0</v>
      </c>
      <c r="P144">
        <v>0.25459999999999999</v>
      </c>
      <c r="Q144" s="1">
        <v>63843.07</v>
      </c>
      <c r="R144">
        <v>0.41299999999999998</v>
      </c>
      <c r="S144">
        <v>0.2228</v>
      </c>
      <c r="T144">
        <v>0.36409999999999998</v>
      </c>
      <c r="U144">
        <v>27.3</v>
      </c>
      <c r="V144" s="1">
        <v>103301.65</v>
      </c>
      <c r="W144">
        <v>83.74</v>
      </c>
      <c r="X144" s="1">
        <v>58530.87</v>
      </c>
      <c r="Y144">
        <v>0.60729999999999995</v>
      </c>
      <c r="Z144">
        <v>0.28149999999999997</v>
      </c>
      <c r="AA144">
        <v>0.11119999999999999</v>
      </c>
      <c r="AB144">
        <v>0.39269999999999999</v>
      </c>
      <c r="AC144">
        <v>58.53</v>
      </c>
      <c r="AD144" s="1">
        <v>3886.07</v>
      </c>
      <c r="AE144">
        <v>514.91999999999996</v>
      </c>
      <c r="AF144" s="1">
        <v>45541.17</v>
      </c>
      <c r="AG144">
        <v>5</v>
      </c>
      <c r="AH144" s="1">
        <v>21875</v>
      </c>
      <c r="AI144" s="1">
        <v>29547</v>
      </c>
      <c r="AJ144">
        <v>88.38</v>
      </c>
      <c r="AK144">
        <v>59.08</v>
      </c>
      <c r="AL144">
        <v>73.48</v>
      </c>
      <c r="AM144">
        <v>4.78</v>
      </c>
      <c r="AN144">
        <v>0</v>
      </c>
      <c r="AO144">
        <v>1.9198</v>
      </c>
      <c r="AP144" s="1">
        <v>5522.65</v>
      </c>
      <c r="AQ144" s="1">
        <v>5883.31</v>
      </c>
      <c r="AR144" s="1">
        <v>10133.74</v>
      </c>
      <c r="AS144" s="1">
        <v>1319.87</v>
      </c>
      <c r="AT144">
        <v>622.79</v>
      </c>
      <c r="AU144" s="1">
        <v>23482.35</v>
      </c>
      <c r="AV144" s="1">
        <v>18711.560000000001</v>
      </c>
      <c r="AW144">
        <v>0.62619999999999998</v>
      </c>
      <c r="AX144" s="1">
        <v>4132.32</v>
      </c>
      <c r="AY144">
        <v>0.13830000000000001</v>
      </c>
      <c r="AZ144" s="1">
        <v>4656.8900000000003</v>
      </c>
      <c r="BA144">
        <v>0.15579999999999999</v>
      </c>
      <c r="BB144" s="1">
        <v>2382.73</v>
      </c>
      <c r="BC144">
        <v>7.9699999999999993E-2</v>
      </c>
      <c r="BD144" s="1">
        <v>29883.5</v>
      </c>
      <c r="BE144" s="1">
        <v>12236.79</v>
      </c>
      <c r="BF144">
        <v>10.5754</v>
      </c>
      <c r="BG144">
        <v>0.42059999999999997</v>
      </c>
      <c r="BH144">
        <v>0.16689999999999999</v>
      </c>
      <c r="BI144">
        <v>0.37690000000000001</v>
      </c>
      <c r="BJ144">
        <v>2.4899999999999999E-2</v>
      </c>
      <c r="BK144">
        <v>1.0699999999999999E-2</v>
      </c>
    </row>
    <row r="145" spans="1:63" x14ac:dyDescent="0.25">
      <c r="A145" t="s">
        <v>145</v>
      </c>
      <c r="B145">
        <v>46409</v>
      </c>
      <c r="C145">
        <v>129</v>
      </c>
      <c r="D145">
        <v>9.7899999999999991</v>
      </c>
      <c r="E145" s="1">
        <v>1263.53</v>
      </c>
      <c r="F145" s="1">
        <v>1205.6500000000001</v>
      </c>
      <c r="G145">
        <v>2.5000000000000001E-3</v>
      </c>
      <c r="H145">
        <v>0</v>
      </c>
      <c r="I145">
        <v>8.0000000000000004E-4</v>
      </c>
      <c r="J145">
        <v>0</v>
      </c>
      <c r="K145">
        <v>2.3199999999999998E-2</v>
      </c>
      <c r="L145">
        <v>0.94359999999999999</v>
      </c>
      <c r="M145">
        <v>2.9899999999999999E-2</v>
      </c>
      <c r="N145">
        <v>0.48139999999999999</v>
      </c>
      <c r="O145">
        <v>0</v>
      </c>
      <c r="P145">
        <v>0.24829999999999999</v>
      </c>
      <c r="Q145" s="1">
        <v>56011.46</v>
      </c>
      <c r="R145">
        <v>0.18179999999999999</v>
      </c>
      <c r="S145">
        <v>0.2273</v>
      </c>
      <c r="T145">
        <v>0.59089999999999998</v>
      </c>
      <c r="U145">
        <v>12.12</v>
      </c>
      <c r="V145" s="1">
        <v>80425.210000000006</v>
      </c>
      <c r="W145">
        <v>99.95</v>
      </c>
      <c r="X145" s="1">
        <v>140507.34</v>
      </c>
      <c r="Y145">
        <v>0.8851</v>
      </c>
      <c r="Z145">
        <v>7.3300000000000004E-2</v>
      </c>
      <c r="AA145">
        <v>4.1700000000000001E-2</v>
      </c>
      <c r="AB145">
        <v>0.1149</v>
      </c>
      <c r="AC145">
        <v>140.51</v>
      </c>
      <c r="AD145" s="1">
        <v>3319.14</v>
      </c>
      <c r="AE145">
        <v>407.8</v>
      </c>
      <c r="AF145" s="1">
        <v>144348.01999999999</v>
      </c>
      <c r="AG145">
        <v>255</v>
      </c>
      <c r="AH145" s="1">
        <v>33506</v>
      </c>
      <c r="AI145" s="1">
        <v>47395</v>
      </c>
      <c r="AJ145">
        <v>32.200000000000003</v>
      </c>
      <c r="AK145">
        <v>23.25</v>
      </c>
      <c r="AL145">
        <v>23.24</v>
      </c>
      <c r="AM145">
        <v>4.2</v>
      </c>
      <c r="AN145">
        <v>0</v>
      </c>
      <c r="AO145">
        <v>1.1133999999999999</v>
      </c>
      <c r="AP145" s="1">
        <v>1475.1</v>
      </c>
      <c r="AQ145" s="1">
        <v>2375.92</v>
      </c>
      <c r="AR145" s="1">
        <v>6814.54</v>
      </c>
      <c r="AS145">
        <v>769.58</v>
      </c>
      <c r="AT145">
        <v>484.74</v>
      </c>
      <c r="AU145" s="1">
        <v>11919.87</v>
      </c>
      <c r="AV145" s="1">
        <v>8030.89</v>
      </c>
      <c r="AW145">
        <v>0.60129999999999995</v>
      </c>
      <c r="AX145" s="1">
        <v>2880.77</v>
      </c>
      <c r="AY145">
        <v>0.2157</v>
      </c>
      <c r="AZ145" s="1">
        <v>1227.6300000000001</v>
      </c>
      <c r="BA145">
        <v>9.1899999999999996E-2</v>
      </c>
      <c r="BB145" s="1">
        <v>1217.49</v>
      </c>
      <c r="BC145">
        <v>9.1200000000000003E-2</v>
      </c>
      <c r="BD145" s="1">
        <v>13356.78</v>
      </c>
      <c r="BE145" s="1">
        <v>7180.35</v>
      </c>
      <c r="BF145">
        <v>2.8391999999999999</v>
      </c>
      <c r="BG145">
        <v>0.55359999999999998</v>
      </c>
      <c r="BH145">
        <v>0.2117</v>
      </c>
      <c r="BI145">
        <v>0.1948</v>
      </c>
      <c r="BJ145">
        <v>2.6100000000000002E-2</v>
      </c>
      <c r="BK145">
        <v>1.38E-2</v>
      </c>
    </row>
    <row r="146" spans="1:63" x14ac:dyDescent="0.25">
      <c r="A146" t="s">
        <v>146</v>
      </c>
      <c r="B146">
        <v>69682</v>
      </c>
      <c r="C146">
        <v>239</v>
      </c>
      <c r="D146">
        <v>3.79</v>
      </c>
      <c r="E146">
        <v>904.82</v>
      </c>
      <c r="F146" s="1">
        <v>1051.42</v>
      </c>
      <c r="G146">
        <v>1E-3</v>
      </c>
      <c r="H146">
        <v>0</v>
      </c>
      <c r="I146">
        <v>1E-3</v>
      </c>
      <c r="J146">
        <v>1.9E-3</v>
      </c>
      <c r="K146">
        <v>9.4999999999999998E-3</v>
      </c>
      <c r="L146">
        <v>0.97050000000000003</v>
      </c>
      <c r="M146">
        <v>1.6199999999999999E-2</v>
      </c>
      <c r="N146">
        <v>0.37390000000000001</v>
      </c>
      <c r="O146">
        <v>0</v>
      </c>
      <c r="P146">
        <v>0.15160000000000001</v>
      </c>
      <c r="Q146" s="1">
        <v>50937.99</v>
      </c>
      <c r="R146">
        <v>0.21740000000000001</v>
      </c>
      <c r="S146">
        <v>0.1739</v>
      </c>
      <c r="T146">
        <v>0.60870000000000002</v>
      </c>
      <c r="U146">
        <v>11</v>
      </c>
      <c r="V146" s="1">
        <v>85667.27</v>
      </c>
      <c r="W146">
        <v>77.510000000000005</v>
      </c>
      <c r="X146" s="1">
        <v>340038.32</v>
      </c>
      <c r="Y146">
        <v>0.50649999999999995</v>
      </c>
      <c r="Z146">
        <v>0.43369999999999997</v>
      </c>
      <c r="AA146">
        <v>5.9799999999999999E-2</v>
      </c>
      <c r="AB146">
        <v>0.49349999999999999</v>
      </c>
      <c r="AC146">
        <v>340.04</v>
      </c>
      <c r="AD146" s="1">
        <v>8096.38</v>
      </c>
      <c r="AE146">
        <v>575.19000000000005</v>
      </c>
      <c r="AF146" s="1">
        <v>238113.56</v>
      </c>
      <c r="AG146">
        <v>533</v>
      </c>
      <c r="AH146" s="1">
        <v>34089</v>
      </c>
      <c r="AI146" s="1">
        <v>77843</v>
      </c>
      <c r="AJ146">
        <v>26.5</v>
      </c>
      <c r="AK146">
        <v>22.18</v>
      </c>
      <c r="AL146">
        <v>25.34</v>
      </c>
      <c r="AM146">
        <v>3.3</v>
      </c>
      <c r="AN146">
        <v>0</v>
      </c>
      <c r="AO146">
        <v>0.67030000000000001</v>
      </c>
      <c r="AP146" s="1">
        <v>2055.2199999999998</v>
      </c>
      <c r="AQ146" s="1">
        <v>2361.4699999999998</v>
      </c>
      <c r="AR146" s="1">
        <v>8240.1299999999992</v>
      </c>
      <c r="AS146">
        <v>676.58</v>
      </c>
      <c r="AT146">
        <v>660.37</v>
      </c>
      <c r="AU146" s="1">
        <v>13993.76</v>
      </c>
      <c r="AV146" s="1">
        <v>6555.84</v>
      </c>
      <c r="AW146">
        <v>0.41310000000000002</v>
      </c>
      <c r="AX146" s="1">
        <v>6193.22</v>
      </c>
      <c r="AY146">
        <v>0.39019999999999999</v>
      </c>
      <c r="AZ146" s="1">
        <v>2181.5</v>
      </c>
      <c r="BA146">
        <v>0.13750000000000001</v>
      </c>
      <c r="BB146">
        <v>940.63</v>
      </c>
      <c r="BC146">
        <v>5.9299999999999999E-2</v>
      </c>
      <c r="BD146" s="1">
        <v>15871.19</v>
      </c>
      <c r="BE146" s="1">
        <v>7084.56</v>
      </c>
      <c r="BF146">
        <v>1.1115999999999999</v>
      </c>
      <c r="BG146">
        <v>0.4531</v>
      </c>
      <c r="BH146">
        <v>0.25490000000000002</v>
      </c>
      <c r="BI146">
        <v>0.17280000000000001</v>
      </c>
      <c r="BJ146">
        <v>5.5E-2</v>
      </c>
      <c r="BK146">
        <v>6.4299999999999996E-2</v>
      </c>
    </row>
    <row r="147" spans="1:63" x14ac:dyDescent="0.25">
      <c r="A147" t="s">
        <v>147</v>
      </c>
      <c r="B147">
        <v>47688</v>
      </c>
      <c r="C147">
        <v>149</v>
      </c>
      <c r="D147">
        <v>10.06</v>
      </c>
      <c r="E147" s="1">
        <v>1499.39</v>
      </c>
      <c r="F147" s="1">
        <v>1599.86</v>
      </c>
      <c r="G147">
        <v>1.9E-3</v>
      </c>
      <c r="H147">
        <v>0</v>
      </c>
      <c r="I147">
        <v>6.8999999999999999E-3</v>
      </c>
      <c r="J147">
        <v>5.9999999999999995E-4</v>
      </c>
      <c r="K147">
        <v>1.5599999999999999E-2</v>
      </c>
      <c r="L147">
        <v>0.96379999999999999</v>
      </c>
      <c r="M147">
        <v>1.1299999999999999E-2</v>
      </c>
      <c r="N147">
        <v>0.20330000000000001</v>
      </c>
      <c r="O147">
        <v>0.1694</v>
      </c>
      <c r="P147">
        <v>0.1076</v>
      </c>
      <c r="Q147" s="1">
        <v>62468.480000000003</v>
      </c>
      <c r="R147">
        <v>8.4000000000000005E-2</v>
      </c>
      <c r="S147">
        <v>0.24429999999999999</v>
      </c>
      <c r="T147">
        <v>0.67179999999999995</v>
      </c>
      <c r="U147">
        <v>14.8</v>
      </c>
      <c r="V147" s="1">
        <v>76033.38</v>
      </c>
      <c r="W147">
        <v>99.07</v>
      </c>
      <c r="X147" s="1">
        <v>425770.88</v>
      </c>
      <c r="Y147">
        <v>0.75660000000000005</v>
      </c>
      <c r="Z147">
        <v>0.21460000000000001</v>
      </c>
      <c r="AA147">
        <v>2.8799999999999999E-2</v>
      </c>
      <c r="AB147">
        <v>0.24340000000000001</v>
      </c>
      <c r="AC147">
        <v>425.77</v>
      </c>
      <c r="AD147" s="1">
        <v>9835.7999999999993</v>
      </c>
      <c r="AE147">
        <v>787.49</v>
      </c>
      <c r="AF147" s="1">
        <v>314508.14</v>
      </c>
      <c r="AG147">
        <v>590</v>
      </c>
      <c r="AH147" s="1">
        <v>27458</v>
      </c>
      <c r="AI147" s="1">
        <v>59614</v>
      </c>
      <c r="AJ147">
        <v>26.21</v>
      </c>
      <c r="AK147">
        <v>22.91</v>
      </c>
      <c r="AL147">
        <v>23.35</v>
      </c>
      <c r="AM147">
        <v>4.5</v>
      </c>
      <c r="AN147">
        <v>0</v>
      </c>
      <c r="AO147">
        <v>1.1319999999999999</v>
      </c>
      <c r="AP147" s="1">
        <v>1828.79</v>
      </c>
      <c r="AQ147" s="1">
        <v>2153.77</v>
      </c>
      <c r="AR147" s="1">
        <v>6661.34</v>
      </c>
      <c r="AS147">
        <v>564.92999999999995</v>
      </c>
      <c r="AT147">
        <v>456.23</v>
      </c>
      <c r="AU147" s="1">
        <v>11665.05</v>
      </c>
      <c r="AV147" s="1">
        <v>3452.74</v>
      </c>
      <c r="AW147">
        <v>0.2631</v>
      </c>
      <c r="AX147" s="1">
        <v>7230.28</v>
      </c>
      <c r="AY147">
        <v>0.55100000000000005</v>
      </c>
      <c r="AZ147" s="1">
        <v>1394.84</v>
      </c>
      <c r="BA147">
        <v>0.10630000000000001</v>
      </c>
      <c r="BB147" s="1">
        <v>1044.49</v>
      </c>
      <c r="BC147">
        <v>7.9600000000000004E-2</v>
      </c>
      <c r="BD147" s="1">
        <v>13122.35</v>
      </c>
      <c r="BE147" s="1">
        <v>3433.51</v>
      </c>
      <c r="BF147">
        <v>0.61199999999999999</v>
      </c>
      <c r="BG147">
        <v>0.58899999999999997</v>
      </c>
      <c r="BH147">
        <v>0.2147</v>
      </c>
      <c r="BI147">
        <v>0.13930000000000001</v>
      </c>
      <c r="BJ147">
        <v>3.4599999999999999E-2</v>
      </c>
      <c r="BK147">
        <v>2.24E-2</v>
      </c>
    </row>
    <row r="148" spans="1:63" x14ac:dyDescent="0.25">
      <c r="A148" t="s">
        <v>148</v>
      </c>
      <c r="B148">
        <v>47845</v>
      </c>
      <c r="C148">
        <v>107</v>
      </c>
      <c r="D148">
        <v>11.1</v>
      </c>
      <c r="E148" s="1">
        <v>1187.72</v>
      </c>
      <c r="F148">
        <v>885.96</v>
      </c>
      <c r="G148">
        <v>1.1000000000000001E-3</v>
      </c>
      <c r="H148">
        <v>0</v>
      </c>
      <c r="I148">
        <v>1.24E-2</v>
      </c>
      <c r="J148">
        <v>1.1000000000000001E-3</v>
      </c>
      <c r="K148">
        <v>5.5999999999999999E-3</v>
      </c>
      <c r="L148">
        <v>0.93789999999999996</v>
      </c>
      <c r="M148">
        <v>4.1799999999999997E-2</v>
      </c>
      <c r="N148">
        <v>0.39910000000000001</v>
      </c>
      <c r="O148">
        <v>2.3E-3</v>
      </c>
      <c r="P148">
        <v>0.14699999999999999</v>
      </c>
      <c r="Q148" s="1">
        <v>45774.81</v>
      </c>
      <c r="R148">
        <v>0.35439999999999999</v>
      </c>
      <c r="S148">
        <v>0.37969999999999998</v>
      </c>
      <c r="T148">
        <v>0.26579999999999998</v>
      </c>
      <c r="U148">
        <v>6</v>
      </c>
      <c r="V148" s="1">
        <v>93852.5</v>
      </c>
      <c r="W148">
        <v>188.35</v>
      </c>
      <c r="X148" s="1">
        <v>252949.75</v>
      </c>
      <c r="Y148">
        <v>0.93059999999999998</v>
      </c>
      <c r="Z148">
        <v>3.3500000000000002E-2</v>
      </c>
      <c r="AA148">
        <v>3.5900000000000001E-2</v>
      </c>
      <c r="AB148">
        <v>6.9400000000000003E-2</v>
      </c>
      <c r="AC148">
        <v>252.95</v>
      </c>
      <c r="AD148" s="1">
        <v>6804.74</v>
      </c>
      <c r="AE148">
        <v>812.35</v>
      </c>
      <c r="AF148" s="1">
        <v>244341.94</v>
      </c>
      <c r="AG148">
        <v>541</v>
      </c>
      <c r="AH148" s="1">
        <v>35542</v>
      </c>
      <c r="AI148" s="1">
        <v>59281</v>
      </c>
      <c r="AJ148">
        <v>45.59</v>
      </c>
      <c r="AK148">
        <v>26.12</v>
      </c>
      <c r="AL148">
        <v>28.6</v>
      </c>
      <c r="AM148">
        <v>4.5</v>
      </c>
      <c r="AN148">
        <v>0</v>
      </c>
      <c r="AO148">
        <v>1.3286</v>
      </c>
      <c r="AP148" s="1">
        <v>1864.02</v>
      </c>
      <c r="AQ148" s="1">
        <v>2595.09</v>
      </c>
      <c r="AR148" s="1">
        <v>6333.5</v>
      </c>
      <c r="AS148">
        <v>779.67</v>
      </c>
      <c r="AT148">
        <v>174.2</v>
      </c>
      <c r="AU148" s="1">
        <v>11746.48</v>
      </c>
      <c r="AV148" s="1">
        <v>5418.1</v>
      </c>
      <c r="AW148">
        <v>0.35149999999999998</v>
      </c>
      <c r="AX148" s="1">
        <v>7364.91</v>
      </c>
      <c r="AY148">
        <v>0.47770000000000001</v>
      </c>
      <c r="AZ148" s="1">
        <v>1498.72</v>
      </c>
      <c r="BA148">
        <v>9.7199999999999995E-2</v>
      </c>
      <c r="BB148" s="1">
        <v>1134.26</v>
      </c>
      <c r="BC148">
        <v>7.3599999999999999E-2</v>
      </c>
      <c r="BD148" s="1">
        <v>15415.99</v>
      </c>
      <c r="BE148" s="1">
        <v>1509.96</v>
      </c>
      <c r="BF148">
        <v>0.33379999999999999</v>
      </c>
      <c r="BG148">
        <v>0.3987</v>
      </c>
      <c r="BH148">
        <v>0.2046</v>
      </c>
      <c r="BI148">
        <v>0.33950000000000002</v>
      </c>
      <c r="BJ148">
        <v>3.1300000000000001E-2</v>
      </c>
      <c r="BK148">
        <v>2.5899999999999999E-2</v>
      </c>
    </row>
    <row r="149" spans="1:63" x14ac:dyDescent="0.25">
      <c r="A149" t="s">
        <v>149</v>
      </c>
      <c r="B149">
        <v>43919</v>
      </c>
      <c r="C149">
        <v>14</v>
      </c>
      <c r="D149">
        <v>168.3</v>
      </c>
      <c r="E149" s="1">
        <v>2356.21</v>
      </c>
      <c r="F149" s="1">
        <v>2118.37</v>
      </c>
      <c r="G149">
        <v>1.9E-3</v>
      </c>
      <c r="H149">
        <v>0</v>
      </c>
      <c r="I149">
        <v>5.33E-2</v>
      </c>
      <c r="J149">
        <v>1.9E-3</v>
      </c>
      <c r="K149">
        <v>1.46E-2</v>
      </c>
      <c r="L149">
        <v>0.84619999999999995</v>
      </c>
      <c r="M149">
        <v>8.2100000000000006E-2</v>
      </c>
      <c r="N149">
        <v>0.99770000000000003</v>
      </c>
      <c r="O149">
        <v>0</v>
      </c>
      <c r="P149">
        <v>0.18690000000000001</v>
      </c>
      <c r="Q149" s="1">
        <v>52697.49</v>
      </c>
      <c r="R149">
        <v>0.22220000000000001</v>
      </c>
      <c r="S149">
        <v>0.20830000000000001</v>
      </c>
      <c r="T149">
        <v>0.56940000000000002</v>
      </c>
      <c r="U149">
        <v>20.2</v>
      </c>
      <c r="V149" s="1">
        <v>67416.149999999994</v>
      </c>
      <c r="W149">
        <v>116.47</v>
      </c>
      <c r="X149" s="1">
        <v>77659.61</v>
      </c>
      <c r="Y149">
        <v>0.72050000000000003</v>
      </c>
      <c r="Z149">
        <v>0.15040000000000001</v>
      </c>
      <c r="AA149">
        <v>0.12909999999999999</v>
      </c>
      <c r="AB149">
        <v>0.27950000000000003</v>
      </c>
      <c r="AC149">
        <v>77.66</v>
      </c>
      <c r="AD149" s="1">
        <v>2144.14</v>
      </c>
      <c r="AE149">
        <v>272.33</v>
      </c>
      <c r="AF149" s="1">
        <v>63108.94</v>
      </c>
      <c r="AG149">
        <v>19</v>
      </c>
      <c r="AH149" s="1">
        <v>29012</v>
      </c>
      <c r="AI149" s="1">
        <v>41142</v>
      </c>
      <c r="AJ149">
        <v>33.630000000000003</v>
      </c>
      <c r="AK149">
        <v>26.03</v>
      </c>
      <c r="AL149">
        <v>30.01</v>
      </c>
      <c r="AM149">
        <v>4.2</v>
      </c>
      <c r="AN149">
        <v>0</v>
      </c>
      <c r="AO149">
        <v>0.67969999999999997</v>
      </c>
      <c r="AP149" s="1">
        <v>1085.1300000000001</v>
      </c>
      <c r="AQ149" s="1">
        <v>2557.41</v>
      </c>
      <c r="AR149" s="1">
        <v>8641.93</v>
      </c>
      <c r="AS149">
        <v>817.19</v>
      </c>
      <c r="AT149">
        <v>575.16</v>
      </c>
      <c r="AU149" s="1">
        <v>13676.82</v>
      </c>
      <c r="AV149" s="1">
        <v>10762.8</v>
      </c>
      <c r="AW149">
        <v>0.70789999999999997</v>
      </c>
      <c r="AX149" s="1">
        <v>2002.6</v>
      </c>
      <c r="AY149">
        <v>0.13170000000000001</v>
      </c>
      <c r="AZ149">
        <v>804.95</v>
      </c>
      <c r="BA149">
        <v>5.2900000000000003E-2</v>
      </c>
      <c r="BB149" s="1">
        <v>1633.41</v>
      </c>
      <c r="BC149">
        <v>0.1074</v>
      </c>
      <c r="BD149" s="1">
        <v>15203.75</v>
      </c>
      <c r="BE149" s="1">
        <v>8254.51</v>
      </c>
      <c r="BF149">
        <v>4.2962999999999996</v>
      </c>
      <c r="BG149">
        <v>0.52480000000000004</v>
      </c>
      <c r="BH149">
        <v>0.22389999999999999</v>
      </c>
      <c r="BI149">
        <v>0.20230000000000001</v>
      </c>
      <c r="BJ149">
        <v>3.27E-2</v>
      </c>
      <c r="BK149">
        <v>1.6299999999999999E-2</v>
      </c>
    </row>
    <row r="150" spans="1:63" x14ac:dyDescent="0.25">
      <c r="A150" t="s">
        <v>150</v>
      </c>
      <c r="B150">
        <v>48835</v>
      </c>
      <c r="C150">
        <v>192</v>
      </c>
      <c r="D150">
        <v>10.92</v>
      </c>
      <c r="E150" s="1">
        <v>2096.62</v>
      </c>
      <c r="F150" s="1">
        <v>2088.7199999999998</v>
      </c>
      <c r="G150">
        <v>7.1999999999999998E-3</v>
      </c>
      <c r="H150">
        <v>5.0000000000000001E-4</v>
      </c>
      <c r="I150">
        <v>9.1000000000000004E-3</v>
      </c>
      <c r="J150">
        <v>5.0000000000000001E-4</v>
      </c>
      <c r="K150">
        <v>1.72E-2</v>
      </c>
      <c r="L150">
        <v>0.94159999999999999</v>
      </c>
      <c r="M150">
        <v>2.3900000000000001E-2</v>
      </c>
      <c r="N150">
        <v>0.313</v>
      </c>
      <c r="O150">
        <v>1E-3</v>
      </c>
      <c r="P150">
        <v>0.14280000000000001</v>
      </c>
      <c r="Q150" s="1">
        <v>55462.84</v>
      </c>
      <c r="R150">
        <v>0.21990000000000001</v>
      </c>
      <c r="S150">
        <v>0.24110000000000001</v>
      </c>
      <c r="T150">
        <v>0.53900000000000003</v>
      </c>
      <c r="U150">
        <v>17.22</v>
      </c>
      <c r="V150" s="1">
        <v>71522.94</v>
      </c>
      <c r="W150">
        <v>117.28</v>
      </c>
      <c r="X150" s="1">
        <v>171216.82</v>
      </c>
      <c r="Y150">
        <v>0.70730000000000004</v>
      </c>
      <c r="Z150">
        <v>0.1188</v>
      </c>
      <c r="AA150">
        <v>0.1739</v>
      </c>
      <c r="AB150">
        <v>0.29270000000000002</v>
      </c>
      <c r="AC150">
        <v>171.22</v>
      </c>
      <c r="AD150" s="1">
        <v>4377.78</v>
      </c>
      <c r="AE150">
        <v>414.95</v>
      </c>
      <c r="AF150" s="1">
        <v>156710</v>
      </c>
      <c r="AG150">
        <v>318</v>
      </c>
      <c r="AH150" s="1">
        <v>38022</v>
      </c>
      <c r="AI150" s="1">
        <v>59585</v>
      </c>
      <c r="AJ150">
        <v>34.65</v>
      </c>
      <c r="AK150">
        <v>23.33</v>
      </c>
      <c r="AL150">
        <v>25.63</v>
      </c>
      <c r="AM150">
        <v>4.1500000000000004</v>
      </c>
      <c r="AN150">
        <v>0</v>
      </c>
      <c r="AO150">
        <v>0.74129999999999996</v>
      </c>
      <c r="AP150" s="1">
        <v>1330.9</v>
      </c>
      <c r="AQ150" s="1">
        <v>1974.81</v>
      </c>
      <c r="AR150" s="1">
        <v>6415.56</v>
      </c>
      <c r="AS150">
        <v>295.83999999999997</v>
      </c>
      <c r="AT150">
        <v>194.04</v>
      </c>
      <c r="AU150" s="1">
        <v>10211.16</v>
      </c>
      <c r="AV150" s="1">
        <v>5170.3599999999997</v>
      </c>
      <c r="AW150">
        <v>0.4788</v>
      </c>
      <c r="AX150" s="1">
        <v>3716.42</v>
      </c>
      <c r="AY150">
        <v>0.34420000000000001</v>
      </c>
      <c r="AZ150" s="1">
        <v>1303.43</v>
      </c>
      <c r="BA150">
        <v>0.1207</v>
      </c>
      <c r="BB150">
        <v>608.09</v>
      </c>
      <c r="BC150">
        <v>5.6300000000000003E-2</v>
      </c>
      <c r="BD150" s="1">
        <v>10798.31</v>
      </c>
      <c r="BE150" s="1">
        <v>4238.84</v>
      </c>
      <c r="BF150">
        <v>1.1585000000000001</v>
      </c>
      <c r="BG150">
        <v>0.51729999999999998</v>
      </c>
      <c r="BH150">
        <v>0.2389</v>
      </c>
      <c r="BI150">
        <v>0.20669999999999999</v>
      </c>
      <c r="BJ150">
        <v>2.53E-2</v>
      </c>
      <c r="BK150">
        <v>1.17E-2</v>
      </c>
    </row>
    <row r="151" spans="1:63" x14ac:dyDescent="0.25">
      <c r="A151" t="s">
        <v>151</v>
      </c>
      <c r="B151">
        <v>43927</v>
      </c>
      <c r="C151">
        <v>31</v>
      </c>
      <c r="D151">
        <v>38.86</v>
      </c>
      <c r="E151" s="1">
        <v>1204.79</v>
      </c>
      <c r="F151" s="1">
        <v>1034.4100000000001</v>
      </c>
      <c r="G151">
        <v>1.9E-3</v>
      </c>
      <c r="H151">
        <v>1E-3</v>
      </c>
      <c r="I151">
        <v>1.06E-2</v>
      </c>
      <c r="J151">
        <v>1E-3</v>
      </c>
      <c r="K151">
        <v>2.6100000000000002E-2</v>
      </c>
      <c r="L151">
        <v>0.93820000000000003</v>
      </c>
      <c r="M151">
        <v>2.1299999999999999E-2</v>
      </c>
      <c r="N151">
        <v>0.50190000000000001</v>
      </c>
      <c r="O151">
        <v>3.8999999999999998E-3</v>
      </c>
      <c r="P151">
        <v>0.1663</v>
      </c>
      <c r="Q151" s="1">
        <v>51314.51</v>
      </c>
      <c r="R151">
        <v>0.18060000000000001</v>
      </c>
      <c r="S151">
        <v>0.30559999999999998</v>
      </c>
      <c r="T151">
        <v>0.51390000000000002</v>
      </c>
      <c r="U151">
        <v>14</v>
      </c>
      <c r="V151" s="1">
        <v>47121.93</v>
      </c>
      <c r="W151">
        <v>84.5</v>
      </c>
      <c r="X151" s="1">
        <v>119224.09</v>
      </c>
      <c r="Y151">
        <v>0.81079999999999997</v>
      </c>
      <c r="Z151">
        <v>0.1066</v>
      </c>
      <c r="AA151">
        <v>8.2600000000000007E-2</v>
      </c>
      <c r="AB151">
        <v>0.18920000000000001</v>
      </c>
      <c r="AC151">
        <v>119.22</v>
      </c>
      <c r="AD151" s="1">
        <v>2643.01</v>
      </c>
      <c r="AE151">
        <v>389.32</v>
      </c>
      <c r="AF151" s="1">
        <v>105145.23</v>
      </c>
      <c r="AG151">
        <v>98</v>
      </c>
      <c r="AH151" s="1">
        <v>32062</v>
      </c>
      <c r="AI151" s="1">
        <v>46307</v>
      </c>
      <c r="AJ151">
        <v>24</v>
      </c>
      <c r="AK151">
        <v>22</v>
      </c>
      <c r="AL151">
        <v>22.03</v>
      </c>
      <c r="AM151">
        <v>0</v>
      </c>
      <c r="AN151">
        <v>0</v>
      </c>
      <c r="AO151">
        <v>0.68700000000000006</v>
      </c>
      <c r="AP151" s="1">
        <v>1210.93</v>
      </c>
      <c r="AQ151" s="1">
        <v>2094.61</v>
      </c>
      <c r="AR151" s="1">
        <v>6183.15</v>
      </c>
      <c r="AS151">
        <v>969.42</v>
      </c>
      <c r="AT151">
        <v>393.71</v>
      </c>
      <c r="AU151" s="1">
        <v>10851.81</v>
      </c>
      <c r="AV151" s="1">
        <v>8572</v>
      </c>
      <c r="AW151">
        <v>0.67210000000000003</v>
      </c>
      <c r="AX151" s="1">
        <v>2373.12</v>
      </c>
      <c r="AY151">
        <v>0.18609999999999999</v>
      </c>
      <c r="AZ151">
        <v>764.23</v>
      </c>
      <c r="BA151">
        <v>5.9900000000000002E-2</v>
      </c>
      <c r="BB151" s="1">
        <v>1045.06</v>
      </c>
      <c r="BC151">
        <v>8.1900000000000001E-2</v>
      </c>
      <c r="BD151" s="1">
        <v>12754.41</v>
      </c>
      <c r="BE151" s="1">
        <v>5407.24</v>
      </c>
      <c r="BF151">
        <v>1.9884999999999999</v>
      </c>
      <c r="BG151">
        <v>0.43930000000000002</v>
      </c>
      <c r="BH151">
        <v>0.23799999999999999</v>
      </c>
      <c r="BI151">
        <v>0.2319</v>
      </c>
      <c r="BJ151">
        <v>1.9E-2</v>
      </c>
      <c r="BK151">
        <v>7.1800000000000003E-2</v>
      </c>
    </row>
    <row r="152" spans="1:63" x14ac:dyDescent="0.25">
      <c r="A152" t="s">
        <v>152</v>
      </c>
      <c r="B152">
        <v>46037</v>
      </c>
      <c r="C152">
        <v>143</v>
      </c>
      <c r="D152">
        <v>9.41</v>
      </c>
      <c r="E152" s="1">
        <v>1345.45</v>
      </c>
      <c r="F152" s="1">
        <v>1178.3</v>
      </c>
      <c r="G152">
        <v>2.5000000000000001E-3</v>
      </c>
      <c r="H152">
        <v>8.0000000000000004E-4</v>
      </c>
      <c r="I152">
        <v>5.8999999999999999E-3</v>
      </c>
      <c r="J152">
        <v>8.0000000000000004E-4</v>
      </c>
      <c r="K152">
        <v>1.0200000000000001E-2</v>
      </c>
      <c r="L152">
        <v>0.96440000000000003</v>
      </c>
      <c r="M152">
        <v>1.5299999999999999E-2</v>
      </c>
      <c r="N152">
        <v>0.46729999999999999</v>
      </c>
      <c r="O152">
        <v>0</v>
      </c>
      <c r="P152">
        <v>0.1178</v>
      </c>
      <c r="Q152" s="1">
        <v>56230.21</v>
      </c>
      <c r="R152">
        <v>0.22670000000000001</v>
      </c>
      <c r="S152">
        <v>0.1333</v>
      </c>
      <c r="T152">
        <v>0.64</v>
      </c>
      <c r="U152">
        <v>7</v>
      </c>
      <c r="V152" s="1">
        <v>84037.71</v>
      </c>
      <c r="W152">
        <v>179.7</v>
      </c>
      <c r="X152" s="1">
        <v>164934.82</v>
      </c>
      <c r="Y152">
        <v>0.88959999999999995</v>
      </c>
      <c r="Z152">
        <v>3.9399999999999998E-2</v>
      </c>
      <c r="AA152">
        <v>7.0999999999999994E-2</v>
      </c>
      <c r="AB152">
        <v>0.1104</v>
      </c>
      <c r="AC152">
        <v>164.93</v>
      </c>
      <c r="AD152" s="1">
        <v>3819.84</v>
      </c>
      <c r="AE152">
        <v>493.9</v>
      </c>
      <c r="AF152" s="1">
        <v>156000</v>
      </c>
      <c r="AG152">
        <v>313</v>
      </c>
      <c r="AH152" s="1">
        <v>34844</v>
      </c>
      <c r="AI152" s="1">
        <v>50660</v>
      </c>
      <c r="AJ152">
        <v>36.700000000000003</v>
      </c>
      <c r="AK152">
        <v>22.01</v>
      </c>
      <c r="AL152">
        <v>24.72</v>
      </c>
      <c r="AM152">
        <v>4.5</v>
      </c>
      <c r="AN152">
        <v>0</v>
      </c>
      <c r="AO152">
        <v>1.1041000000000001</v>
      </c>
      <c r="AP152" s="1">
        <v>1543.46</v>
      </c>
      <c r="AQ152" s="1">
        <v>2798.59</v>
      </c>
      <c r="AR152" s="1">
        <v>6817.61</v>
      </c>
      <c r="AS152">
        <v>507.89</v>
      </c>
      <c r="AT152">
        <v>68.489999999999995</v>
      </c>
      <c r="AU152" s="1">
        <v>11736.04</v>
      </c>
      <c r="AV152" s="1">
        <v>7155.11</v>
      </c>
      <c r="AW152">
        <v>0.54610000000000003</v>
      </c>
      <c r="AX152" s="1">
        <v>3507.68</v>
      </c>
      <c r="AY152">
        <v>0.26769999999999999</v>
      </c>
      <c r="AZ152" s="1">
        <v>1294.8</v>
      </c>
      <c r="BA152">
        <v>9.8799999999999999E-2</v>
      </c>
      <c r="BB152" s="1">
        <v>1143.55</v>
      </c>
      <c r="BC152">
        <v>8.7300000000000003E-2</v>
      </c>
      <c r="BD152" s="1">
        <v>13101.13</v>
      </c>
      <c r="BE152" s="1">
        <v>4723.26</v>
      </c>
      <c r="BF152">
        <v>1.7334000000000001</v>
      </c>
      <c r="BG152">
        <v>0.4471</v>
      </c>
      <c r="BH152">
        <v>0.21840000000000001</v>
      </c>
      <c r="BI152">
        <v>0.28349999999999997</v>
      </c>
      <c r="BJ152">
        <v>3.61E-2</v>
      </c>
      <c r="BK152">
        <v>1.49E-2</v>
      </c>
    </row>
    <row r="153" spans="1:63" x14ac:dyDescent="0.25">
      <c r="A153" t="s">
        <v>153</v>
      </c>
      <c r="B153">
        <v>48512</v>
      </c>
      <c r="C153">
        <v>116</v>
      </c>
      <c r="D153">
        <v>6.61</v>
      </c>
      <c r="E153">
        <v>766.42</v>
      </c>
      <c r="F153">
        <v>780.1</v>
      </c>
      <c r="G153">
        <v>3.8E-3</v>
      </c>
      <c r="H153">
        <v>0</v>
      </c>
      <c r="I153">
        <v>1.2999999999999999E-3</v>
      </c>
      <c r="J153">
        <v>0</v>
      </c>
      <c r="K153">
        <v>6.4000000000000003E-3</v>
      </c>
      <c r="L153">
        <v>0.97060000000000002</v>
      </c>
      <c r="M153">
        <v>1.7899999999999999E-2</v>
      </c>
      <c r="N153">
        <v>0.49280000000000002</v>
      </c>
      <c r="O153">
        <v>0</v>
      </c>
      <c r="P153">
        <v>0.12330000000000001</v>
      </c>
      <c r="Q153" s="1">
        <v>53190.77</v>
      </c>
      <c r="R153">
        <v>0.16980000000000001</v>
      </c>
      <c r="S153">
        <v>0.1321</v>
      </c>
      <c r="T153">
        <v>0.69810000000000005</v>
      </c>
      <c r="U153">
        <v>12</v>
      </c>
      <c r="V153" s="1">
        <v>54082.92</v>
      </c>
      <c r="W153">
        <v>63.87</v>
      </c>
      <c r="X153" s="1">
        <v>135064.94</v>
      </c>
      <c r="Y153">
        <v>0.74729999999999996</v>
      </c>
      <c r="Z153">
        <v>3.5400000000000001E-2</v>
      </c>
      <c r="AA153">
        <v>0.21729999999999999</v>
      </c>
      <c r="AB153">
        <v>0.25269999999999998</v>
      </c>
      <c r="AC153">
        <v>135.06</v>
      </c>
      <c r="AD153" s="1">
        <v>2701.3</v>
      </c>
      <c r="AE153">
        <v>316.89</v>
      </c>
      <c r="AF153" s="1">
        <v>114509.69</v>
      </c>
      <c r="AG153">
        <v>132</v>
      </c>
      <c r="AH153" s="1">
        <v>34387</v>
      </c>
      <c r="AI153" s="1">
        <v>51138</v>
      </c>
      <c r="AJ153">
        <v>20</v>
      </c>
      <c r="AK153">
        <v>20</v>
      </c>
      <c r="AL153">
        <v>20</v>
      </c>
      <c r="AM153">
        <v>4</v>
      </c>
      <c r="AN153">
        <v>0</v>
      </c>
      <c r="AO153">
        <v>0.6159</v>
      </c>
      <c r="AP153" s="1">
        <v>1614.01</v>
      </c>
      <c r="AQ153" s="1">
        <v>2400.48</v>
      </c>
      <c r="AR153" s="1">
        <v>6323.83</v>
      </c>
      <c r="AS153">
        <v>633.72</v>
      </c>
      <c r="AT153">
        <v>167.3</v>
      </c>
      <c r="AU153" s="1">
        <v>11139.34</v>
      </c>
      <c r="AV153" s="1">
        <v>8899.24</v>
      </c>
      <c r="AW153">
        <v>0.63929999999999998</v>
      </c>
      <c r="AX153" s="1">
        <v>2376.71</v>
      </c>
      <c r="AY153">
        <v>0.17069999999999999</v>
      </c>
      <c r="AZ153" s="1">
        <v>1601.72</v>
      </c>
      <c r="BA153">
        <v>0.11509999999999999</v>
      </c>
      <c r="BB153" s="1">
        <v>1043.48</v>
      </c>
      <c r="BC153">
        <v>7.4999999999999997E-2</v>
      </c>
      <c r="BD153" s="1">
        <v>13921.15</v>
      </c>
      <c r="BE153" s="1">
        <v>8805.17</v>
      </c>
      <c r="BF153">
        <v>3.2069000000000001</v>
      </c>
      <c r="BG153">
        <v>0.54079999999999995</v>
      </c>
      <c r="BH153">
        <v>0.24179999999999999</v>
      </c>
      <c r="BI153">
        <v>0.17330000000000001</v>
      </c>
      <c r="BJ153">
        <v>3.1E-2</v>
      </c>
      <c r="BK153">
        <v>1.3100000000000001E-2</v>
      </c>
    </row>
    <row r="154" spans="1:63" x14ac:dyDescent="0.25">
      <c r="A154" t="s">
        <v>154</v>
      </c>
      <c r="B154">
        <v>49122</v>
      </c>
      <c r="C154">
        <v>87</v>
      </c>
      <c r="D154">
        <v>10.039999999999999</v>
      </c>
      <c r="E154">
        <v>873.08</v>
      </c>
      <c r="F154">
        <v>815.89</v>
      </c>
      <c r="G154">
        <v>4.8999999999999998E-3</v>
      </c>
      <c r="H154">
        <v>0</v>
      </c>
      <c r="I154">
        <v>6.1000000000000004E-3</v>
      </c>
      <c r="J154">
        <v>3.7000000000000002E-3</v>
      </c>
      <c r="K154">
        <v>1.0999999999999999E-2</v>
      </c>
      <c r="L154">
        <v>0.96079999999999999</v>
      </c>
      <c r="M154">
        <v>1.35E-2</v>
      </c>
      <c r="N154">
        <v>0.98709999999999998</v>
      </c>
      <c r="O154">
        <v>0</v>
      </c>
      <c r="P154">
        <v>0.14130000000000001</v>
      </c>
      <c r="Q154" s="1">
        <v>62363.5</v>
      </c>
      <c r="R154">
        <v>0.1</v>
      </c>
      <c r="S154">
        <v>0.3</v>
      </c>
      <c r="T154">
        <v>0.6</v>
      </c>
      <c r="U154">
        <v>6</v>
      </c>
      <c r="V154" s="1">
        <v>90890.5</v>
      </c>
      <c r="W154">
        <v>134.46</v>
      </c>
      <c r="X154" s="1">
        <v>87960.1</v>
      </c>
      <c r="Y154">
        <v>0.84389999999999998</v>
      </c>
      <c r="Z154">
        <v>3.0099999999999998E-2</v>
      </c>
      <c r="AA154">
        <v>0.126</v>
      </c>
      <c r="AB154">
        <v>0.15609999999999999</v>
      </c>
      <c r="AC154">
        <v>87.96</v>
      </c>
      <c r="AD154" s="1">
        <v>2072.6999999999998</v>
      </c>
      <c r="AE154">
        <v>250.01</v>
      </c>
      <c r="AF154" s="1">
        <v>78999.100000000006</v>
      </c>
      <c r="AG154">
        <v>48</v>
      </c>
      <c r="AH154" s="1">
        <v>29406</v>
      </c>
      <c r="AI154" s="1">
        <v>46188</v>
      </c>
      <c r="AJ154">
        <v>29</v>
      </c>
      <c r="AK154">
        <v>22.72</v>
      </c>
      <c r="AL154">
        <v>24.62</v>
      </c>
      <c r="AM154">
        <v>3.6</v>
      </c>
      <c r="AN154">
        <v>0</v>
      </c>
      <c r="AO154">
        <v>0.98599999999999999</v>
      </c>
      <c r="AP154" s="1">
        <v>1556.36</v>
      </c>
      <c r="AQ154" s="1">
        <v>3010.22</v>
      </c>
      <c r="AR154" s="1">
        <v>9487.9</v>
      </c>
      <c r="AS154">
        <v>719.08</v>
      </c>
      <c r="AT154">
        <v>141.81</v>
      </c>
      <c r="AU154" s="1">
        <v>14915.36</v>
      </c>
      <c r="AV154" s="1">
        <v>13132.29</v>
      </c>
      <c r="AW154">
        <v>0.72260000000000002</v>
      </c>
      <c r="AX154" s="1">
        <v>1689.04</v>
      </c>
      <c r="AY154">
        <v>9.2899999999999996E-2</v>
      </c>
      <c r="AZ154" s="1">
        <v>1688.37</v>
      </c>
      <c r="BA154">
        <v>9.2899999999999996E-2</v>
      </c>
      <c r="BB154" s="1">
        <v>1663.44</v>
      </c>
      <c r="BC154">
        <v>9.1499999999999998E-2</v>
      </c>
      <c r="BD154" s="1">
        <v>18173.150000000001</v>
      </c>
      <c r="BE154" s="1">
        <v>11957.4</v>
      </c>
      <c r="BF154">
        <v>6.0529000000000002</v>
      </c>
      <c r="BG154">
        <v>0.53979999999999995</v>
      </c>
      <c r="BH154">
        <v>0.24909999999999999</v>
      </c>
      <c r="BI154">
        <v>0.1706</v>
      </c>
      <c r="BJ154">
        <v>3.3700000000000001E-2</v>
      </c>
      <c r="BK154">
        <v>6.7999999999999996E-3</v>
      </c>
    </row>
    <row r="155" spans="1:63" x14ac:dyDescent="0.25">
      <c r="A155" t="s">
        <v>155</v>
      </c>
      <c r="B155">
        <v>50674</v>
      </c>
      <c r="C155">
        <v>105</v>
      </c>
      <c r="D155">
        <v>13.31</v>
      </c>
      <c r="E155" s="1">
        <v>1397.88</v>
      </c>
      <c r="F155" s="1">
        <v>1380.27</v>
      </c>
      <c r="G155">
        <v>4.3E-3</v>
      </c>
      <c r="H155">
        <v>6.9999999999999999E-4</v>
      </c>
      <c r="I155">
        <v>1.8100000000000002E-2</v>
      </c>
      <c r="J155">
        <v>1.4E-3</v>
      </c>
      <c r="K155">
        <v>6.0900000000000003E-2</v>
      </c>
      <c r="L155">
        <v>0.90800000000000003</v>
      </c>
      <c r="M155">
        <v>6.4999999999999997E-3</v>
      </c>
      <c r="N155">
        <v>0.22750000000000001</v>
      </c>
      <c r="O155">
        <v>1.9E-3</v>
      </c>
      <c r="P155">
        <v>0.1154</v>
      </c>
      <c r="Q155" s="1">
        <v>63094.74</v>
      </c>
      <c r="R155">
        <v>0.1143</v>
      </c>
      <c r="S155">
        <v>0.1905</v>
      </c>
      <c r="T155">
        <v>0.69520000000000004</v>
      </c>
      <c r="U155">
        <v>12.31</v>
      </c>
      <c r="V155" s="1">
        <v>77060.38</v>
      </c>
      <c r="W155">
        <v>106.6</v>
      </c>
      <c r="X155" s="1">
        <v>267846.48</v>
      </c>
      <c r="Y155">
        <v>0.57730000000000004</v>
      </c>
      <c r="Z155">
        <v>5.4600000000000003E-2</v>
      </c>
      <c r="AA155">
        <v>0.36820000000000003</v>
      </c>
      <c r="AB155">
        <v>0.42270000000000002</v>
      </c>
      <c r="AC155">
        <v>267.85000000000002</v>
      </c>
      <c r="AD155" s="1">
        <v>7160.65</v>
      </c>
      <c r="AE155">
        <v>450.17</v>
      </c>
      <c r="AF155" s="1">
        <v>228770.88</v>
      </c>
      <c r="AG155">
        <v>517</v>
      </c>
      <c r="AH155" s="1">
        <v>40332</v>
      </c>
      <c r="AI155" s="1">
        <v>63994</v>
      </c>
      <c r="AJ155">
        <v>34.1</v>
      </c>
      <c r="AK155">
        <v>22.34</v>
      </c>
      <c r="AL155">
        <v>23.57</v>
      </c>
      <c r="AM155">
        <v>5</v>
      </c>
      <c r="AN155" s="1">
        <v>1598.88</v>
      </c>
      <c r="AO155">
        <v>1.0971</v>
      </c>
      <c r="AP155" s="1">
        <v>2000.33</v>
      </c>
      <c r="AQ155" s="1">
        <v>2265.52</v>
      </c>
      <c r="AR155" s="1">
        <v>7619.31</v>
      </c>
      <c r="AS155">
        <v>494.28</v>
      </c>
      <c r="AT155">
        <v>209.47</v>
      </c>
      <c r="AU155" s="1">
        <v>12588.91</v>
      </c>
      <c r="AV155" s="1">
        <v>4873.3100000000004</v>
      </c>
      <c r="AW155">
        <v>0.34160000000000001</v>
      </c>
      <c r="AX155" s="1">
        <v>6811.58</v>
      </c>
      <c r="AY155">
        <v>0.47749999999999998</v>
      </c>
      <c r="AZ155" s="1">
        <v>1990.68</v>
      </c>
      <c r="BA155">
        <v>0.13950000000000001</v>
      </c>
      <c r="BB155">
        <v>590.78</v>
      </c>
      <c r="BC155">
        <v>4.1399999999999999E-2</v>
      </c>
      <c r="BD155" s="1">
        <v>14266.36</v>
      </c>
      <c r="BE155" s="1">
        <v>4092.93</v>
      </c>
      <c r="BF155">
        <v>0.89190000000000003</v>
      </c>
      <c r="BG155">
        <v>0.56230000000000002</v>
      </c>
      <c r="BH155">
        <v>0.23780000000000001</v>
      </c>
      <c r="BI155">
        <v>8.7800000000000003E-2</v>
      </c>
      <c r="BJ155">
        <v>3.2399999999999998E-2</v>
      </c>
      <c r="BK155">
        <v>7.9699999999999993E-2</v>
      </c>
    </row>
    <row r="156" spans="1:63" x14ac:dyDescent="0.25">
      <c r="A156" t="s">
        <v>156</v>
      </c>
      <c r="B156">
        <v>43935</v>
      </c>
      <c r="C156">
        <v>117</v>
      </c>
      <c r="D156">
        <v>18.329999999999998</v>
      </c>
      <c r="E156" s="1">
        <v>2144.6999999999998</v>
      </c>
      <c r="F156" s="1">
        <v>1901.86</v>
      </c>
      <c r="G156">
        <v>1.21E-2</v>
      </c>
      <c r="H156">
        <v>1.1000000000000001E-3</v>
      </c>
      <c r="I156">
        <v>3.7000000000000002E-3</v>
      </c>
      <c r="J156">
        <v>5.0000000000000001E-4</v>
      </c>
      <c r="K156">
        <v>1.6799999999999999E-2</v>
      </c>
      <c r="L156">
        <v>0.93169999999999997</v>
      </c>
      <c r="M156">
        <v>3.4200000000000001E-2</v>
      </c>
      <c r="N156">
        <v>0.37519999999999998</v>
      </c>
      <c r="O156">
        <v>6.8999999999999999E-3</v>
      </c>
      <c r="P156">
        <v>0.12859999999999999</v>
      </c>
      <c r="Q156" s="1">
        <v>59457.14</v>
      </c>
      <c r="R156">
        <v>0.23019999999999999</v>
      </c>
      <c r="S156">
        <v>0.20630000000000001</v>
      </c>
      <c r="T156">
        <v>0.5635</v>
      </c>
      <c r="U156">
        <v>10</v>
      </c>
      <c r="V156" s="1">
        <v>100677.6</v>
      </c>
      <c r="W156">
        <v>203.76</v>
      </c>
      <c r="X156" s="1">
        <v>151442.31</v>
      </c>
      <c r="Y156">
        <v>0.80920000000000003</v>
      </c>
      <c r="Z156">
        <v>0.15679999999999999</v>
      </c>
      <c r="AA156">
        <v>3.4099999999999998E-2</v>
      </c>
      <c r="AB156">
        <v>0.1908</v>
      </c>
      <c r="AC156">
        <v>151.44</v>
      </c>
      <c r="AD156" s="1">
        <v>3476.46</v>
      </c>
      <c r="AE156">
        <v>564.28</v>
      </c>
      <c r="AF156" s="1">
        <v>153698.41</v>
      </c>
      <c r="AG156">
        <v>293</v>
      </c>
      <c r="AH156" s="1">
        <v>34491</v>
      </c>
      <c r="AI156" s="1">
        <v>52522</v>
      </c>
      <c r="AJ156">
        <v>34.979999999999997</v>
      </c>
      <c r="AK156">
        <v>22.36</v>
      </c>
      <c r="AL156">
        <v>23.41</v>
      </c>
      <c r="AM156">
        <v>3.4</v>
      </c>
      <c r="AN156" s="1">
        <v>2281.96</v>
      </c>
      <c r="AO156">
        <v>1.5734999999999999</v>
      </c>
      <c r="AP156" s="1">
        <v>1810.58</v>
      </c>
      <c r="AQ156" s="1">
        <v>2479.7600000000002</v>
      </c>
      <c r="AR156" s="1">
        <v>6663.91</v>
      </c>
      <c r="AS156">
        <v>753.37</v>
      </c>
      <c r="AT156">
        <v>112.06</v>
      </c>
      <c r="AU156" s="1">
        <v>11819.68</v>
      </c>
      <c r="AV156" s="1">
        <v>6158.54</v>
      </c>
      <c r="AW156">
        <v>0.45750000000000002</v>
      </c>
      <c r="AX156" s="1">
        <v>5795.16</v>
      </c>
      <c r="AY156">
        <v>0.43049999999999999</v>
      </c>
      <c r="AZ156">
        <v>797.61</v>
      </c>
      <c r="BA156">
        <v>5.9299999999999999E-2</v>
      </c>
      <c r="BB156">
        <v>708.85</v>
      </c>
      <c r="BC156">
        <v>5.2699999999999997E-2</v>
      </c>
      <c r="BD156" s="1">
        <v>13460.16</v>
      </c>
      <c r="BE156" s="1">
        <v>4177.0200000000004</v>
      </c>
      <c r="BF156">
        <v>1.2926</v>
      </c>
      <c r="BG156">
        <v>0.51780000000000004</v>
      </c>
      <c r="BH156">
        <v>0.21479999999999999</v>
      </c>
      <c r="BI156">
        <v>0.15029999999999999</v>
      </c>
      <c r="BJ156">
        <v>4.8099999999999997E-2</v>
      </c>
      <c r="BK156">
        <v>6.9099999999999995E-2</v>
      </c>
    </row>
    <row r="157" spans="1:63" x14ac:dyDescent="0.25">
      <c r="A157" t="s">
        <v>157</v>
      </c>
      <c r="B157">
        <v>50617</v>
      </c>
      <c r="C157">
        <v>69</v>
      </c>
      <c r="D157">
        <v>7.98</v>
      </c>
      <c r="E157">
        <v>550.48</v>
      </c>
      <c r="F157">
        <v>535.05999999999995</v>
      </c>
      <c r="G157">
        <v>1.9E-3</v>
      </c>
      <c r="H157">
        <v>1.9E-3</v>
      </c>
      <c r="I157">
        <v>1.4999999999999999E-2</v>
      </c>
      <c r="J157">
        <v>0</v>
      </c>
      <c r="K157">
        <v>6.3600000000000004E-2</v>
      </c>
      <c r="L157">
        <v>0.8841</v>
      </c>
      <c r="M157">
        <v>3.3599999999999998E-2</v>
      </c>
      <c r="N157">
        <v>0.34029999999999999</v>
      </c>
      <c r="O157">
        <v>3.7000000000000002E-3</v>
      </c>
      <c r="P157">
        <v>9.2700000000000005E-2</v>
      </c>
      <c r="Q157" s="1">
        <v>54615.18</v>
      </c>
      <c r="R157">
        <v>0.20749999999999999</v>
      </c>
      <c r="S157">
        <v>0.1132</v>
      </c>
      <c r="T157">
        <v>0.67920000000000003</v>
      </c>
      <c r="U157">
        <v>4</v>
      </c>
      <c r="V157" s="1">
        <v>79964.25</v>
      </c>
      <c r="W157">
        <v>131.55000000000001</v>
      </c>
      <c r="X157" s="1">
        <v>164858.41</v>
      </c>
      <c r="Y157">
        <v>0.85109999999999997</v>
      </c>
      <c r="Z157">
        <v>9.9699999999999997E-2</v>
      </c>
      <c r="AA157">
        <v>4.9099999999999998E-2</v>
      </c>
      <c r="AB157">
        <v>0.1489</v>
      </c>
      <c r="AC157">
        <v>164.86</v>
      </c>
      <c r="AD157" s="1">
        <v>4147.1400000000003</v>
      </c>
      <c r="AE157">
        <v>566.15</v>
      </c>
      <c r="AF157" s="1">
        <v>160607.01999999999</v>
      </c>
      <c r="AG157">
        <v>338</v>
      </c>
      <c r="AH157" s="1">
        <v>35257</v>
      </c>
      <c r="AI157" s="1">
        <v>63328</v>
      </c>
      <c r="AJ157">
        <v>41.5</v>
      </c>
      <c r="AK157">
        <v>23.57</v>
      </c>
      <c r="AL157">
        <v>30.66</v>
      </c>
      <c r="AM157">
        <v>4</v>
      </c>
      <c r="AN157" s="1">
        <v>1707.26</v>
      </c>
      <c r="AO157">
        <v>1.1248</v>
      </c>
      <c r="AP157" s="1">
        <v>2038.45</v>
      </c>
      <c r="AQ157" s="1">
        <v>2339.73</v>
      </c>
      <c r="AR157" s="1">
        <v>7040.06</v>
      </c>
      <c r="AS157">
        <v>601.75</v>
      </c>
      <c r="AT157">
        <v>523.79</v>
      </c>
      <c r="AU157" s="1">
        <v>12543.77</v>
      </c>
      <c r="AV157" s="1">
        <v>7841.12</v>
      </c>
      <c r="AW157">
        <v>0.50939999999999996</v>
      </c>
      <c r="AX157" s="1">
        <v>5138.75</v>
      </c>
      <c r="AY157">
        <v>0.33379999999999999</v>
      </c>
      <c r="AZ157" s="1">
        <v>1506.62</v>
      </c>
      <c r="BA157">
        <v>9.7900000000000001E-2</v>
      </c>
      <c r="BB157">
        <v>907.01</v>
      </c>
      <c r="BC157">
        <v>5.8900000000000001E-2</v>
      </c>
      <c r="BD157" s="1">
        <v>15393.5</v>
      </c>
      <c r="BE157" s="1">
        <v>6950.43</v>
      </c>
      <c r="BF157">
        <v>1.9038999999999999</v>
      </c>
      <c r="BG157">
        <v>0.53029999999999999</v>
      </c>
      <c r="BH157">
        <v>0.25169999999999998</v>
      </c>
      <c r="BI157">
        <v>0.16589999999999999</v>
      </c>
      <c r="BJ157">
        <v>3.6999999999999998E-2</v>
      </c>
      <c r="BK157">
        <v>1.4999999999999999E-2</v>
      </c>
    </row>
    <row r="158" spans="1:63" x14ac:dyDescent="0.25">
      <c r="A158" t="s">
        <v>158</v>
      </c>
      <c r="B158">
        <v>46094</v>
      </c>
      <c r="C158">
        <v>63</v>
      </c>
      <c r="D158">
        <v>57.99</v>
      </c>
      <c r="E158" s="1">
        <v>3653.48</v>
      </c>
      <c r="F158" s="1">
        <v>3586.85</v>
      </c>
      <c r="G158">
        <v>5.0000000000000001E-3</v>
      </c>
      <c r="H158">
        <v>0</v>
      </c>
      <c r="I158">
        <v>1.34E-2</v>
      </c>
      <c r="J158">
        <v>5.9999999999999995E-4</v>
      </c>
      <c r="K158">
        <v>3.15E-2</v>
      </c>
      <c r="L158">
        <v>0.90080000000000005</v>
      </c>
      <c r="M158">
        <v>4.8800000000000003E-2</v>
      </c>
      <c r="N158">
        <v>0.38819999999999999</v>
      </c>
      <c r="O158">
        <v>5.7000000000000002E-3</v>
      </c>
      <c r="P158">
        <v>0.16439999999999999</v>
      </c>
      <c r="Q158" s="1">
        <v>64973.39</v>
      </c>
      <c r="R158">
        <v>0.16059999999999999</v>
      </c>
      <c r="S158">
        <v>0.18809999999999999</v>
      </c>
      <c r="T158">
        <v>0.65139999999999998</v>
      </c>
      <c r="U158">
        <v>26.35</v>
      </c>
      <c r="V158" s="1">
        <v>79888.990000000005</v>
      </c>
      <c r="W158">
        <v>130.66</v>
      </c>
      <c r="X158" s="1">
        <v>130723.68</v>
      </c>
      <c r="Y158">
        <v>0.6542</v>
      </c>
      <c r="Z158">
        <v>7.5300000000000006E-2</v>
      </c>
      <c r="AA158">
        <v>0.27050000000000002</v>
      </c>
      <c r="AB158">
        <v>0.3458</v>
      </c>
      <c r="AC158">
        <v>130.72</v>
      </c>
      <c r="AD158" s="1">
        <v>4158.6400000000003</v>
      </c>
      <c r="AE158">
        <v>416.11</v>
      </c>
      <c r="AF158" s="1">
        <v>135807.04000000001</v>
      </c>
      <c r="AG158">
        <v>216</v>
      </c>
      <c r="AH158" s="1">
        <v>38974</v>
      </c>
      <c r="AI158" s="1">
        <v>54619</v>
      </c>
      <c r="AJ158">
        <v>42.34</v>
      </c>
      <c r="AK158">
        <v>27</v>
      </c>
      <c r="AL158">
        <v>35.78</v>
      </c>
      <c r="AM158">
        <v>2.46</v>
      </c>
      <c r="AN158">
        <v>0</v>
      </c>
      <c r="AO158">
        <v>0.69689999999999996</v>
      </c>
      <c r="AP158" s="1">
        <v>1366.38</v>
      </c>
      <c r="AQ158" s="1">
        <v>1873.58</v>
      </c>
      <c r="AR158" s="1">
        <v>6315.87</v>
      </c>
      <c r="AS158">
        <v>976.36</v>
      </c>
      <c r="AT158">
        <v>401.08</v>
      </c>
      <c r="AU158" s="1">
        <v>10933.27</v>
      </c>
      <c r="AV158" s="1">
        <v>5251.19</v>
      </c>
      <c r="AW158">
        <v>0.49969999999999998</v>
      </c>
      <c r="AX158" s="1">
        <v>3324.72</v>
      </c>
      <c r="AY158">
        <v>0.31640000000000001</v>
      </c>
      <c r="AZ158" s="1">
        <v>1308.76</v>
      </c>
      <c r="BA158">
        <v>0.1245</v>
      </c>
      <c r="BB158">
        <v>624.53</v>
      </c>
      <c r="BC158">
        <v>5.9400000000000001E-2</v>
      </c>
      <c r="BD158" s="1">
        <v>10509.19</v>
      </c>
      <c r="BE158" s="1">
        <v>5060.84</v>
      </c>
      <c r="BF158">
        <v>1.6972</v>
      </c>
      <c r="BG158">
        <v>0.57430000000000003</v>
      </c>
      <c r="BH158">
        <v>0.25269999999999998</v>
      </c>
      <c r="BI158">
        <v>0.1411</v>
      </c>
      <c r="BJ158">
        <v>2.1700000000000001E-2</v>
      </c>
      <c r="BK158">
        <v>1.0200000000000001E-2</v>
      </c>
    </row>
    <row r="159" spans="1:63" x14ac:dyDescent="0.25">
      <c r="A159" t="s">
        <v>159</v>
      </c>
      <c r="B159">
        <v>46789</v>
      </c>
      <c r="C159">
        <v>69</v>
      </c>
      <c r="D159">
        <v>19.89</v>
      </c>
      <c r="E159" s="1">
        <v>1372.35</v>
      </c>
      <c r="F159" s="1">
        <v>1444.68</v>
      </c>
      <c r="G159">
        <v>2.8E-3</v>
      </c>
      <c r="H159">
        <v>6.9999999999999999E-4</v>
      </c>
      <c r="I159">
        <v>6.1999999999999998E-3</v>
      </c>
      <c r="J159">
        <v>2.0999999999999999E-3</v>
      </c>
      <c r="K159">
        <v>6.4399999999999999E-2</v>
      </c>
      <c r="L159">
        <v>0.88439999999999996</v>
      </c>
      <c r="M159">
        <v>3.9399999999999998E-2</v>
      </c>
      <c r="N159">
        <v>0.32579999999999998</v>
      </c>
      <c r="O159">
        <v>7.4000000000000003E-3</v>
      </c>
      <c r="P159">
        <v>0.1079</v>
      </c>
      <c r="Q159" s="1">
        <v>69824.289999999994</v>
      </c>
      <c r="R159">
        <v>0.05</v>
      </c>
      <c r="S159">
        <v>0.13</v>
      </c>
      <c r="T159">
        <v>0.82</v>
      </c>
      <c r="U159">
        <v>15.95</v>
      </c>
      <c r="V159" s="1">
        <v>72804.95</v>
      </c>
      <c r="W159">
        <v>81.69</v>
      </c>
      <c r="X159" s="1">
        <v>244916.2</v>
      </c>
      <c r="Y159">
        <v>0.56859999999999999</v>
      </c>
      <c r="Z159">
        <v>0.1229</v>
      </c>
      <c r="AA159">
        <v>0.3085</v>
      </c>
      <c r="AB159">
        <v>0.43140000000000001</v>
      </c>
      <c r="AC159">
        <v>244.92</v>
      </c>
      <c r="AD159" s="1">
        <v>10379.07</v>
      </c>
      <c r="AE159">
        <v>638.19000000000005</v>
      </c>
      <c r="AF159" s="1">
        <v>182187.99</v>
      </c>
      <c r="AG159">
        <v>418</v>
      </c>
      <c r="AH159" s="1">
        <v>35471</v>
      </c>
      <c r="AI159" s="1">
        <v>61334</v>
      </c>
      <c r="AJ159">
        <v>65.64</v>
      </c>
      <c r="AK159">
        <v>30.63</v>
      </c>
      <c r="AL159">
        <v>38.32</v>
      </c>
      <c r="AM159">
        <v>4.5999999999999996</v>
      </c>
      <c r="AN159">
        <v>0</v>
      </c>
      <c r="AO159">
        <v>1.0650999999999999</v>
      </c>
      <c r="AP159" s="1">
        <v>1460.34</v>
      </c>
      <c r="AQ159" s="1">
        <v>1710.07</v>
      </c>
      <c r="AR159" s="1">
        <v>7225.86</v>
      </c>
      <c r="AS159">
        <v>681.25</v>
      </c>
      <c r="AT159">
        <v>275.89</v>
      </c>
      <c r="AU159" s="1">
        <v>11353.42</v>
      </c>
      <c r="AV159" s="1">
        <v>4172.87</v>
      </c>
      <c r="AW159">
        <v>0.3246</v>
      </c>
      <c r="AX159" s="1">
        <v>6187.34</v>
      </c>
      <c r="AY159">
        <v>0.48139999999999999</v>
      </c>
      <c r="AZ159" s="1">
        <v>1812.89</v>
      </c>
      <c r="BA159">
        <v>0.14099999999999999</v>
      </c>
      <c r="BB159">
        <v>680.49</v>
      </c>
      <c r="BC159">
        <v>5.2900000000000003E-2</v>
      </c>
      <c r="BD159" s="1">
        <v>12853.59</v>
      </c>
      <c r="BE159" s="1">
        <v>3638.77</v>
      </c>
      <c r="BF159">
        <v>0.78900000000000003</v>
      </c>
      <c r="BG159">
        <v>0.58609999999999995</v>
      </c>
      <c r="BH159">
        <v>0.19850000000000001</v>
      </c>
      <c r="BI159">
        <v>0.17699999999999999</v>
      </c>
      <c r="BJ159">
        <v>2.58E-2</v>
      </c>
      <c r="BK159">
        <v>1.2500000000000001E-2</v>
      </c>
    </row>
    <row r="160" spans="1:63" x14ac:dyDescent="0.25">
      <c r="A160" t="s">
        <v>160</v>
      </c>
      <c r="B160">
        <v>47795</v>
      </c>
      <c r="C160">
        <v>208</v>
      </c>
      <c r="D160">
        <v>8.36</v>
      </c>
      <c r="E160" s="1">
        <v>1738.96</v>
      </c>
      <c r="F160" s="1">
        <v>1405.59</v>
      </c>
      <c r="G160">
        <v>6.9999999999999999E-4</v>
      </c>
      <c r="H160">
        <v>0</v>
      </c>
      <c r="I160">
        <v>5.7000000000000002E-3</v>
      </c>
      <c r="J160">
        <v>0</v>
      </c>
      <c r="K160">
        <v>1.14E-2</v>
      </c>
      <c r="L160">
        <v>0.9637</v>
      </c>
      <c r="M160">
        <v>1.8499999999999999E-2</v>
      </c>
      <c r="N160">
        <v>0.51100000000000001</v>
      </c>
      <c r="O160">
        <v>1.1999999999999999E-3</v>
      </c>
      <c r="P160">
        <v>0.1394</v>
      </c>
      <c r="Q160" s="1">
        <v>53428.27</v>
      </c>
      <c r="R160">
        <v>0.2162</v>
      </c>
      <c r="S160">
        <v>0.12609999999999999</v>
      </c>
      <c r="T160">
        <v>0.65769999999999995</v>
      </c>
      <c r="U160">
        <v>10.34</v>
      </c>
      <c r="V160" s="1">
        <v>72238.34</v>
      </c>
      <c r="W160">
        <v>161.30000000000001</v>
      </c>
      <c r="X160" s="1">
        <v>282439.14</v>
      </c>
      <c r="Y160">
        <v>0.45660000000000001</v>
      </c>
      <c r="Z160">
        <v>0.15579999999999999</v>
      </c>
      <c r="AA160">
        <v>0.3876</v>
      </c>
      <c r="AB160">
        <v>0.54339999999999999</v>
      </c>
      <c r="AC160">
        <v>282.44</v>
      </c>
      <c r="AD160" s="1">
        <v>8991.7099999999991</v>
      </c>
      <c r="AE160">
        <v>450.12</v>
      </c>
      <c r="AF160" s="1">
        <v>241695.75</v>
      </c>
      <c r="AG160">
        <v>537</v>
      </c>
      <c r="AH160" s="1">
        <v>35754</v>
      </c>
      <c r="AI160" s="1">
        <v>56281</v>
      </c>
      <c r="AJ160">
        <v>37.46</v>
      </c>
      <c r="AK160">
        <v>27.37</v>
      </c>
      <c r="AL160">
        <v>30.92</v>
      </c>
      <c r="AM160">
        <v>5.45</v>
      </c>
      <c r="AN160">
        <v>0</v>
      </c>
      <c r="AO160">
        <v>0.79690000000000005</v>
      </c>
      <c r="AP160" s="1">
        <v>1813.89</v>
      </c>
      <c r="AQ160" s="1">
        <v>3177.18</v>
      </c>
      <c r="AR160" s="1">
        <v>7293.83</v>
      </c>
      <c r="AS160">
        <v>986.38</v>
      </c>
      <c r="AT160">
        <v>101.34</v>
      </c>
      <c r="AU160" s="1">
        <v>13372.62</v>
      </c>
      <c r="AV160" s="1">
        <v>6425.01</v>
      </c>
      <c r="AW160">
        <v>0.35580000000000001</v>
      </c>
      <c r="AX160" s="1">
        <v>9584.41</v>
      </c>
      <c r="AY160">
        <v>0.53080000000000005</v>
      </c>
      <c r="AZ160">
        <v>888.86</v>
      </c>
      <c r="BA160">
        <v>4.9200000000000001E-2</v>
      </c>
      <c r="BB160" s="1">
        <v>1159.55</v>
      </c>
      <c r="BC160">
        <v>6.4199999999999993E-2</v>
      </c>
      <c r="BD160" s="1">
        <v>18057.84</v>
      </c>
      <c r="BE160" s="1">
        <v>3037.11</v>
      </c>
      <c r="BF160">
        <v>0.6593</v>
      </c>
      <c r="BG160">
        <v>0.42120000000000002</v>
      </c>
      <c r="BH160">
        <v>0.25890000000000002</v>
      </c>
      <c r="BI160">
        <v>0.25819999999999999</v>
      </c>
      <c r="BJ160">
        <v>4.0599999999999997E-2</v>
      </c>
      <c r="BK160">
        <v>2.1100000000000001E-2</v>
      </c>
    </row>
    <row r="161" spans="1:63" x14ac:dyDescent="0.25">
      <c r="A161" t="s">
        <v>161</v>
      </c>
      <c r="B161">
        <v>50625</v>
      </c>
      <c r="C161">
        <v>79</v>
      </c>
      <c r="D161">
        <v>6.48</v>
      </c>
      <c r="E161">
        <v>511.88</v>
      </c>
      <c r="F161">
        <v>493.29</v>
      </c>
      <c r="G161">
        <v>0</v>
      </c>
      <c r="H161">
        <v>2E-3</v>
      </c>
      <c r="I161">
        <v>0</v>
      </c>
      <c r="J161">
        <v>0</v>
      </c>
      <c r="K161">
        <v>3.4500000000000003E-2</v>
      </c>
      <c r="L161">
        <v>0.93310000000000004</v>
      </c>
      <c r="M161">
        <v>3.04E-2</v>
      </c>
      <c r="N161">
        <v>0.3352</v>
      </c>
      <c r="O161">
        <v>0</v>
      </c>
      <c r="P161">
        <v>0.1244</v>
      </c>
      <c r="Q161" s="1">
        <v>55075.01</v>
      </c>
      <c r="R161">
        <v>0.25490000000000002</v>
      </c>
      <c r="S161">
        <v>9.8000000000000004E-2</v>
      </c>
      <c r="T161">
        <v>0.64710000000000001</v>
      </c>
      <c r="U161">
        <v>5.14</v>
      </c>
      <c r="V161" s="1">
        <v>72237.94</v>
      </c>
      <c r="W161">
        <v>95.15</v>
      </c>
      <c r="X161" s="1">
        <v>163238.18</v>
      </c>
      <c r="Y161">
        <v>0.88660000000000005</v>
      </c>
      <c r="Z161">
        <v>6.5600000000000006E-2</v>
      </c>
      <c r="AA161">
        <v>4.7699999999999999E-2</v>
      </c>
      <c r="AB161">
        <v>0.1134</v>
      </c>
      <c r="AC161">
        <v>163.24</v>
      </c>
      <c r="AD161" s="1">
        <v>4049.75</v>
      </c>
      <c r="AE161">
        <v>545.14</v>
      </c>
      <c r="AF161" s="1">
        <v>168550.18</v>
      </c>
      <c r="AG161">
        <v>378</v>
      </c>
      <c r="AH161" s="1">
        <v>34479</v>
      </c>
      <c r="AI161" s="1">
        <v>50680</v>
      </c>
      <c r="AJ161">
        <v>37</v>
      </c>
      <c r="AK161">
        <v>23.99</v>
      </c>
      <c r="AL161">
        <v>26.99</v>
      </c>
      <c r="AM161">
        <v>4.3</v>
      </c>
      <c r="AN161" s="1">
        <v>1132.21</v>
      </c>
      <c r="AO161">
        <v>1.6113999999999999</v>
      </c>
      <c r="AP161" s="1">
        <v>2178.11</v>
      </c>
      <c r="AQ161" s="1">
        <v>2461.59</v>
      </c>
      <c r="AR161" s="1">
        <v>7678.74</v>
      </c>
      <c r="AS161">
        <v>412.18</v>
      </c>
      <c r="AT161">
        <v>122.58</v>
      </c>
      <c r="AU161" s="1">
        <v>12853.19</v>
      </c>
      <c r="AV161" s="1">
        <v>8488.08</v>
      </c>
      <c r="AW161">
        <v>0.54759999999999998</v>
      </c>
      <c r="AX161" s="1">
        <v>4514.01</v>
      </c>
      <c r="AY161">
        <v>0.29120000000000001</v>
      </c>
      <c r="AZ161" s="1">
        <v>1560.16</v>
      </c>
      <c r="BA161">
        <v>0.1007</v>
      </c>
      <c r="BB161">
        <v>937.18</v>
      </c>
      <c r="BC161">
        <v>6.0499999999999998E-2</v>
      </c>
      <c r="BD161" s="1">
        <v>15499.43</v>
      </c>
      <c r="BE161" s="1">
        <v>6884.45</v>
      </c>
      <c r="BF161">
        <v>2.6240000000000001</v>
      </c>
      <c r="BG161">
        <v>0.52610000000000001</v>
      </c>
      <c r="BH161">
        <v>0.22800000000000001</v>
      </c>
      <c r="BI161">
        <v>0.20399999999999999</v>
      </c>
      <c r="BJ161">
        <v>2.8299999999999999E-2</v>
      </c>
      <c r="BK161">
        <v>1.3599999999999999E-2</v>
      </c>
    </row>
    <row r="162" spans="1:63" x14ac:dyDescent="0.25">
      <c r="A162" t="s">
        <v>162</v>
      </c>
      <c r="B162">
        <v>48413</v>
      </c>
      <c r="C162">
        <v>132</v>
      </c>
      <c r="D162">
        <v>7.76</v>
      </c>
      <c r="E162" s="1">
        <v>1024.1600000000001</v>
      </c>
      <c r="F162" s="1">
        <v>1029.25</v>
      </c>
      <c r="G162">
        <v>1E-3</v>
      </c>
      <c r="H162">
        <v>1E-3</v>
      </c>
      <c r="I162">
        <v>3.8999999999999998E-3</v>
      </c>
      <c r="J162">
        <v>3.8999999999999998E-3</v>
      </c>
      <c r="K162">
        <v>4.6600000000000003E-2</v>
      </c>
      <c r="L162">
        <v>0.91169999999999995</v>
      </c>
      <c r="M162">
        <v>3.2000000000000001E-2</v>
      </c>
      <c r="N162">
        <v>0.54630000000000001</v>
      </c>
      <c r="O162">
        <v>2.3099999999999999E-2</v>
      </c>
      <c r="P162">
        <v>0.156</v>
      </c>
      <c r="Q162" s="1">
        <v>54194.07</v>
      </c>
      <c r="R162">
        <v>0.3125</v>
      </c>
      <c r="S162">
        <v>0.15</v>
      </c>
      <c r="T162">
        <v>0.53749999999999998</v>
      </c>
      <c r="U162">
        <v>13.77</v>
      </c>
      <c r="V162" s="1">
        <v>62379.94</v>
      </c>
      <c r="W162">
        <v>71.19</v>
      </c>
      <c r="X162" s="1">
        <v>178208.96</v>
      </c>
      <c r="Y162">
        <v>0.82989999999999997</v>
      </c>
      <c r="Z162">
        <v>5.9799999999999999E-2</v>
      </c>
      <c r="AA162">
        <v>0.1103</v>
      </c>
      <c r="AB162">
        <v>0.1701</v>
      </c>
      <c r="AC162">
        <v>178.21</v>
      </c>
      <c r="AD162" s="1">
        <v>5293.86</v>
      </c>
      <c r="AE162">
        <v>668.87</v>
      </c>
      <c r="AF162" s="1">
        <v>175341.23</v>
      </c>
      <c r="AG162">
        <v>397</v>
      </c>
      <c r="AH162" s="1">
        <v>35692</v>
      </c>
      <c r="AI162" s="1">
        <v>51940</v>
      </c>
      <c r="AJ162">
        <v>41.08</v>
      </c>
      <c r="AK162">
        <v>27.9</v>
      </c>
      <c r="AL162">
        <v>33.78</v>
      </c>
      <c r="AM162">
        <v>4.3</v>
      </c>
      <c r="AN162" s="1">
        <v>1060.4100000000001</v>
      </c>
      <c r="AO162">
        <v>1.5132000000000001</v>
      </c>
      <c r="AP162" s="1">
        <v>2065.23</v>
      </c>
      <c r="AQ162" s="1">
        <v>2131.87</v>
      </c>
      <c r="AR162" s="1">
        <v>6730.22</v>
      </c>
      <c r="AS162">
        <v>624.41</v>
      </c>
      <c r="AT162">
        <v>243.04</v>
      </c>
      <c r="AU162" s="1">
        <v>11794.78</v>
      </c>
      <c r="AV162" s="1">
        <v>6725.73</v>
      </c>
      <c r="AW162">
        <v>0.42699999999999999</v>
      </c>
      <c r="AX162" s="1">
        <v>5377.76</v>
      </c>
      <c r="AY162">
        <v>0.34139999999999998</v>
      </c>
      <c r="AZ162" s="1">
        <v>2600.1</v>
      </c>
      <c r="BA162">
        <v>0.1651</v>
      </c>
      <c r="BB162" s="1">
        <v>1048</v>
      </c>
      <c r="BC162">
        <v>6.6500000000000004E-2</v>
      </c>
      <c r="BD162" s="1">
        <v>15751.59</v>
      </c>
      <c r="BE162" s="1">
        <v>6129.4</v>
      </c>
      <c r="BF162">
        <v>1.9004000000000001</v>
      </c>
      <c r="BG162">
        <v>0.51470000000000005</v>
      </c>
      <c r="BH162">
        <v>0.21709999999999999</v>
      </c>
      <c r="BI162">
        <v>0.21490000000000001</v>
      </c>
      <c r="BJ162">
        <v>3.6400000000000002E-2</v>
      </c>
      <c r="BK162">
        <v>1.6899999999999998E-2</v>
      </c>
    </row>
    <row r="163" spans="1:63" x14ac:dyDescent="0.25">
      <c r="A163" t="s">
        <v>163</v>
      </c>
      <c r="B163">
        <v>45773</v>
      </c>
      <c r="C163">
        <v>68</v>
      </c>
      <c r="D163">
        <v>38.5</v>
      </c>
      <c r="E163" s="1">
        <v>2618.3000000000002</v>
      </c>
      <c r="F163" s="1">
        <v>2219.09</v>
      </c>
      <c r="G163">
        <v>9.4999999999999998E-3</v>
      </c>
      <c r="H163">
        <v>0</v>
      </c>
      <c r="I163">
        <v>0.1351</v>
      </c>
      <c r="J163">
        <v>2.3E-3</v>
      </c>
      <c r="K163">
        <v>6.8000000000000005E-2</v>
      </c>
      <c r="L163">
        <v>0.68059999999999998</v>
      </c>
      <c r="M163">
        <v>0.1045</v>
      </c>
      <c r="N163">
        <v>0.48730000000000001</v>
      </c>
      <c r="O163">
        <v>1.09E-2</v>
      </c>
      <c r="P163">
        <v>0.1087</v>
      </c>
      <c r="Q163" s="1">
        <v>57880.27</v>
      </c>
      <c r="R163">
        <v>0.33800000000000002</v>
      </c>
      <c r="S163">
        <v>0.1479</v>
      </c>
      <c r="T163">
        <v>0.5141</v>
      </c>
      <c r="U163">
        <v>14.5</v>
      </c>
      <c r="V163" s="1">
        <v>78436.210000000006</v>
      </c>
      <c r="W163">
        <v>172.86</v>
      </c>
      <c r="X163" s="1">
        <v>154917.29999999999</v>
      </c>
      <c r="Y163">
        <v>0.71679999999999999</v>
      </c>
      <c r="Z163">
        <v>0.24979999999999999</v>
      </c>
      <c r="AA163">
        <v>3.3399999999999999E-2</v>
      </c>
      <c r="AB163">
        <v>0.28320000000000001</v>
      </c>
      <c r="AC163">
        <v>154.91999999999999</v>
      </c>
      <c r="AD163" s="1">
        <v>4581.21</v>
      </c>
      <c r="AE163">
        <v>596.51</v>
      </c>
      <c r="AF163" s="1">
        <v>146166.82999999999</v>
      </c>
      <c r="AG163">
        <v>264</v>
      </c>
      <c r="AH163" s="1">
        <v>33163</v>
      </c>
      <c r="AI163" s="1">
        <v>51751</v>
      </c>
      <c r="AJ163">
        <v>33.770000000000003</v>
      </c>
      <c r="AK163">
        <v>28.27</v>
      </c>
      <c r="AL163">
        <v>32.76</v>
      </c>
      <c r="AM163">
        <v>5.4</v>
      </c>
      <c r="AN163">
        <v>0</v>
      </c>
      <c r="AO163">
        <v>0.82979999999999998</v>
      </c>
      <c r="AP163" s="1">
        <v>1121.83</v>
      </c>
      <c r="AQ163" s="1">
        <v>1946.3</v>
      </c>
      <c r="AR163" s="1">
        <v>6025.77</v>
      </c>
      <c r="AS163">
        <v>612.91</v>
      </c>
      <c r="AT163">
        <v>351.64</v>
      </c>
      <c r="AU163" s="1">
        <v>10058.450000000001</v>
      </c>
      <c r="AV163" s="1">
        <v>5490.41</v>
      </c>
      <c r="AW163">
        <v>0.45269999999999999</v>
      </c>
      <c r="AX163" s="1">
        <v>4656.28</v>
      </c>
      <c r="AY163">
        <v>0.38390000000000002</v>
      </c>
      <c r="AZ163" s="1">
        <v>1074.75</v>
      </c>
      <c r="BA163">
        <v>8.8599999999999998E-2</v>
      </c>
      <c r="BB163">
        <v>906.58</v>
      </c>
      <c r="BC163">
        <v>7.4800000000000005E-2</v>
      </c>
      <c r="BD163" s="1">
        <v>12128.03</v>
      </c>
      <c r="BE163" s="1">
        <v>3023.75</v>
      </c>
      <c r="BF163">
        <v>0.85060000000000002</v>
      </c>
      <c r="BG163">
        <v>0.51849999999999996</v>
      </c>
      <c r="BH163">
        <v>0.19120000000000001</v>
      </c>
      <c r="BI163">
        <v>0.25180000000000002</v>
      </c>
      <c r="BJ163">
        <v>2.7699999999999999E-2</v>
      </c>
      <c r="BK163">
        <v>1.09E-2</v>
      </c>
    </row>
    <row r="164" spans="1:63" x14ac:dyDescent="0.25">
      <c r="A164" t="s">
        <v>164</v>
      </c>
      <c r="B164">
        <v>50682</v>
      </c>
      <c r="C164">
        <v>112</v>
      </c>
      <c r="D164">
        <v>10.55</v>
      </c>
      <c r="E164" s="1">
        <v>1181.68</v>
      </c>
      <c r="F164" s="1">
        <v>1228.23</v>
      </c>
      <c r="G164">
        <v>8.0000000000000004E-4</v>
      </c>
      <c r="H164">
        <v>0</v>
      </c>
      <c r="I164">
        <v>3.3E-3</v>
      </c>
      <c r="J164">
        <v>0</v>
      </c>
      <c r="K164">
        <v>6.4299999999999996E-2</v>
      </c>
      <c r="L164">
        <v>0.89910000000000001</v>
      </c>
      <c r="M164">
        <v>3.2500000000000001E-2</v>
      </c>
      <c r="N164">
        <v>0.3291</v>
      </c>
      <c r="O164">
        <v>0</v>
      </c>
      <c r="P164">
        <v>0.16520000000000001</v>
      </c>
      <c r="Q164" s="1">
        <v>61378.51</v>
      </c>
      <c r="R164">
        <v>0.14419999999999999</v>
      </c>
      <c r="S164">
        <v>0.1731</v>
      </c>
      <c r="T164">
        <v>0.68269999999999997</v>
      </c>
      <c r="U164">
        <v>11</v>
      </c>
      <c r="V164" s="1">
        <v>75405.09</v>
      </c>
      <c r="W164">
        <v>102.85</v>
      </c>
      <c r="X164" s="1">
        <v>271507.45</v>
      </c>
      <c r="Y164">
        <v>0.46010000000000001</v>
      </c>
      <c r="Z164">
        <v>1.8200000000000001E-2</v>
      </c>
      <c r="AA164">
        <v>0.52170000000000005</v>
      </c>
      <c r="AB164">
        <v>0.53990000000000005</v>
      </c>
      <c r="AC164">
        <v>271.51</v>
      </c>
      <c r="AD164" s="1">
        <v>8034.92</v>
      </c>
      <c r="AE164">
        <v>375.88</v>
      </c>
      <c r="AF164" s="1">
        <v>152810.44</v>
      </c>
      <c r="AG164">
        <v>290</v>
      </c>
      <c r="AH164" s="1">
        <v>36842</v>
      </c>
      <c r="AI164" s="1">
        <v>55753</v>
      </c>
      <c r="AJ164">
        <v>36.200000000000003</v>
      </c>
      <c r="AK164">
        <v>22.28</v>
      </c>
      <c r="AL164">
        <v>25.07</v>
      </c>
      <c r="AM164">
        <v>4.2</v>
      </c>
      <c r="AN164" s="1">
        <v>1682.51</v>
      </c>
      <c r="AO164">
        <v>1.5425</v>
      </c>
      <c r="AP164" s="1">
        <v>1249.1500000000001</v>
      </c>
      <c r="AQ164" s="1">
        <v>2744.31</v>
      </c>
      <c r="AR164" s="1">
        <v>7181.16</v>
      </c>
      <c r="AS164">
        <v>643.04</v>
      </c>
      <c r="AT164">
        <v>568.45000000000005</v>
      </c>
      <c r="AU164" s="1">
        <v>12386.11</v>
      </c>
      <c r="AV164" s="1">
        <v>6406.51</v>
      </c>
      <c r="AW164">
        <v>0.44409999999999999</v>
      </c>
      <c r="AX164" s="1">
        <v>6376.25</v>
      </c>
      <c r="AY164">
        <v>0.442</v>
      </c>
      <c r="AZ164" s="1">
        <v>1161.3900000000001</v>
      </c>
      <c r="BA164">
        <v>8.0500000000000002E-2</v>
      </c>
      <c r="BB164">
        <v>481.05</v>
      </c>
      <c r="BC164">
        <v>3.3300000000000003E-2</v>
      </c>
      <c r="BD164" s="1">
        <v>14425.2</v>
      </c>
      <c r="BE164" s="1">
        <v>5829.58</v>
      </c>
      <c r="BF164">
        <v>2.0078</v>
      </c>
      <c r="BG164">
        <v>0.54159999999999997</v>
      </c>
      <c r="BH164">
        <v>0.21809999999999999</v>
      </c>
      <c r="BI164">
        <v>0.1308</v>
      </c>
      <c r="BJ164">
        <v>2.7199999999999998E-2</v>
      </c>
      <c r="BK164">
        <v>8.2299999999999998E-2</v>
      </c>
    </row>
    <row r="165" spans="1:63" x14ac:dyDescent="0.25">
      <c r="A165" t="s">
        <v>165</v>
      </c>
      <c r="B165">
        <v>43943</v>
      </c>
      <c r="C165">
        <v>26</v>
      </c>
      <c r="D165">
        <v>268.39999999999998</v>
      </c>
      <c r="E165" s="1">
        <v>6978.49</v>
      </c>
      <c r="F165" s="1">
        <v>6005.48</v>
      </c>
      <c r="G165">
        <v>3.0000000000000001E-3</v>
      </c>
      <c r="H165">
        <v>0</v>
      </c>
      <c r="I165">
        <v>0.19350000000000001</v>
      </c>
      <c r="J165">
        <v>1.2999999999999999E-3</v>
      </c>
      <c r="K165">
        <v>0.14699999999999999</v>
      </c>
      <c r="L165">
        <v>0.49359999999999998</v>
      </c>
      <c r="M165">
        <v>0.1615</v>
      </c>
      <c r="N165">
        <v>0.71150000000000002</v>
      </c>
      <c r="O165">
        <v>2.58E-2</v>
      </c>
      <c r="P165">
        <v>0.1822</v>
      </c>
      <c r="Q165" s="1">
        <v>60238.97</v>
      </c>
      <c r="R165">
        <v>0.18509999999999999</v>
      </c>
      <c r="S165">
        <v>0.2021</v>
      </c>
      <c r="T165">
        <v>0.61280000000000001</v>
      </c>
      <c r="U165">
        <v>44</v>
      </c>
      <c r="V165" s="1">
        <v>80801.820000000007</v>
      </c>
      <c r="W165">
        <v>155.68</v>
      </c>
      <c r="X165" s="1">
        <v>122574.02</v>
      </c>
      <c r="Y165">
        <v>0.64100000000000001</v>
      </c>
      <c r="Z165">
        <v>0.30819999999999997</v>
      </c>
      <c r="AA165">
        <v>5.0799999999999998E-2</v>
      </c>
      <c r="AB165">
        <v>0.35899999999999999</v>
      </c>
      <c r="AC165">
        <v>122.57</v>
      </c>
      <c r="AD165" s="1">
        <v>5368.4</v>
      </c>
      <c r="AE165">
        <v>576.17999999999995</v>
      </c>
      <c r="AF165" s="1">
        <v>112852.86</v>
      </c>
      <c r="AG165">
        <v>123</v>
      </c>
      <c r="AH165" s="1">
        <v>29583</v>
      </c>
      <c r="AI165" s="1">
        <v>42871</v>
      </c>
      <c r="AJ165">
        <v>69.540000000000006</v>
      </c>
      <c r="AK165">
        <v>40.25</v>
      </c>
      <c r="AL165">
        <v>46.92</v>
      </c>
      <c r="AM165">
        <v>4.2</v>
      </c>
      <c r="AN165">
        <v>0</v>
      </c>
      <c r="AO165">
        <v>1.1633</v>
      </c>
      <c r="AP165" s="1">
        <v>1560.74</v>
      </c>
      <c r="AQ165" s="1">
        <v>2211.4699999999998</v>
      </c>
      <c r="AR165" s="1">
        <v>7459.26</v>
      </c>
      <c r="AS165">
        <v>941.3</v>
      </c>
      <c r="AT165">
        <v>340.21</v>
      </c>
      <c r="AU165" s="1">
        <v>12512.98</v>
      </c>
      <c r="AV165" s="1">
        <v>7479.6</v>
      </c>
      <c r="AW165">
        <v>0.4859</v>
      </c>
      <c r="AX165" s="1">
        <v>5354.85</v>
      </c>
      <c r="AY165">
        <v>0.34789999999999999</v>
      </c>
      <c r="AZ165" s="1">
        <v>1059.0899999999999</v>
      </c>
      <c r="BA165">
        <v>6.88E-2</v>
      </c>
      <c r="BB165" s="1">
        <v>1499.84</v>
      </c>
      <c r="BC165">
        <v>9.74E-2</v>
      </c>
      <c r="BD165" s="1">
        <v>15393.38</v>
      </c>
      <c r="BE165" s="1">
        <v>4547.17</v>
      </c>
      <c r="BF165">
        <v>1.6688000000000001</v>
      </c>
      <c r="BG165">
        <v>0.4965</v>
      </c>
      <c r="BH165">
        <v>0.2016</v>
      </c>
      <c r="BI165">
        <v>0.26900000000000002</v>
      </c>
      <c r="BJ165">
        <v>2.1399999999999999E-2</v>
      </c>
      <c r="BK165">
        <v>1.15E-2</v>
      </c>
    </row>
    <row r="166" spans="1:63" x14ac:dyDescent="0.25">
      <c r="A166" t="s">
        <v>166</v>
      </c>
      <c r="B166">
        <v>43950</v>
      </c>
      <c r="C166">
        <v>11</v>
      </c>
      <c r="D166">
        <v>694.85</v>
      </c>
      <c r="E166" s="1">
        <v>7643.38</v>
      </c>
      <c r="F166" s="1">
        <v>4851.55</v>
      </c>
      <c r="G166">
        <v>1.6000000000000001E-3</v>
      </c>
      <c r="H166">
        <v>5.9999999999999995E-4</v>
      </c>
      <c r="I166">
        <v>0.86109999999999998</v>
      </c>
      <c r="J166">
        <v>3.3E-3</v>
      </c>
      <c r="K166">
        <v>2.4500000000000001E-2</v>
      </c>
      <c r="L166">
        <v>5.96E-2</v>
      </c>
      <c r="M166">
        <v>4.9299999999999997E-2</v>
      </c>
      <c r="N166">
        <v>0.99399999999999999</v>
      </c>
      <c r="O166">
        <v>1.2999999999999999E-3</v>
      </c>
      <c r="P166">
        <v>0.21609999999999999</v>
      </c>
      <c r="Q166" s="1">
        <v>71379.58</v>
      </c>
      <c r="R166">
        <v>0.16250000000000001</v>
      </c>
      <c r="S166">
        <v>0.30299999999999999</v>
      </c>
      <c r="T166">
        <v>0.53439999999999999</v>
      </c>
      <c r="U166">
        <v>40</v>
      </c>
      <c r="V166" s="1">
        <v>83519.649999999994</v>
      </c>
      <c r="W166">
        <v>191.08</v>
      </c>
      <c r="X166" s="1">
        <v>84217.47</v>
      </c>
      <c r="Y166">
        <v>0.68030000000000002</v>
      </c>
      <c r="Z166">
        <v>0.27650000000000002</v>
      </c>
      <c r="AA166">
        <v>4.3200000000000002E-2</v>
      </c>
      <c r="AB166">
        <v>0.31969999999999998</v>
      </c>
      <c r="AC166">
        <v>84.22</v>
      </c>
      <c r="AD166" s="1">
        <v>4818.0200000000004</v>
      </c>
      <c r="AE166">
        <v>600.58000000000004</v>
      </c>
      <c r="AF166" s="1">
        <v>70107.509999999995</v>
      </c>
      <c r="AG166">
        <v>32</v>
      </c>
      <c r="AH166" s="1">
        <v>29026</v>
      </c>
      <c r="AI166" s="1">
        <v>39982</v>
      </c>
      <c r="AJ166">
        <v>83.02</v>
      </c>
      <c r="AK166">
        <v>52.76</v>
      </c>
      <c r="AL166">
        <v>64.12</v>
      </c>
      <c r="AM166">
        <v>4.62</v>
      </c>
      <c r="AN166">
        <v>0</v>
      </c>
      <c r="AO166">
        <v>1.4630000000000001</v>
      </c>
      <c r="AP166" s="1">
        <v>2418.5100000000002</v>
      </c>
      <c r="AQ166" s="1">
        <v>2735.48</v>
      </c>
      <c r="AR166" s="1">
        <v>7824.87</v>
      </c>
      <c r="AS166" s="1">
        <v>1073.49</v>
      </c>
      <c r="AT166">
        <v>371.83</v>
      </c>
      <c r="AU166" s="1">
        <v>14424.17</v>
      </c>
      <c r="AV166" s="1">
        <v>6590.59</v>
      </c>
      <c r="AW166">
        <v>0.39639999999999997</v>
      </c>
      <c r="AX166" s="1">
        <v>8074.06</v>
      </c>
      <c r="AY166">
        <v>0.48559999999999998</v>
      </c>
      <c r="AZ166">
        <v>623.46</v>
      </c>
      <c r="BA166">
        <v>3.7499999999999999E-2</v>
      </c>
      <c r="BB166" s="1">
        <v>1337.56</v>
      </c>
      <c r="BC166">
        <v>8.0500000000000002E-2</v>
      </c>
      <c r="BD166" s="1">
        <v>16625.669999999998</v>
      </c>
      <c r="BE166" s="1">
        <v>3317.59</v>
      </c>
      <c r="BF166">
        <v>1.6222000000000001</v>
      </c>
      <c r="BG166">
        <v>0.51129999999999998</v>
      </c>
      <c r="BH166">
        <v>0.20499999999999999</v>
      </c>
      <c r="BI166">
        <v>0.253</v>
      </c>
      <c r="BJ166">
        <v>1.7100000000000001E-2</v>
      </c>
      <c r="BK166">
        <v>1.3599999999999999E-2</v>
      </c>
    </row>
    <row r="167" spans="1:63" x14ac:dyDescent="0.25">
      <c r="A167" t="s">
        <v>167</v>
      </c>
      <c r="B167">
        <v>47050</v>
      </c>
      <c r="C167">
        <v>131</v>
      </c>
      <c r="D167">
        <v>8.7799999999999994</v>
      </c>
      <c r="E167" s="1">
        <v>1150.19</v>
      </c>
      <c r="F167" s="1">
        <v>1154.05</v>
      </c>
      <c r="G167">
        <v>5.1999999999999998E-3</v>
      </c>
      <c r="H167">
        <v>0</v>
      </c>
      <c r="I167">
        <v>3.5000000000000001E-3</v>
      </c>
      <c r="J167">
        <v>8.9999999999999998E-4</v>
      </c>
      <c r="K167">
        <v>6.5000000000000002E-2</v>
      </c>
      <c r="L167">
        <v>0.91249999999999998</v>
      </c>
      <c r="M167">
        <v>1.2999999999999999E-2</v>
      </c>
      <c r="N167">
        <v>0.24110000000000001</v>
      </c>
      <c r="O167">
        <v>2.5999999999999999E-3</v>
      </c>
      <c r="P167">
        <v>0.14249999999999999</v>
      </c>
      <c r="Q167" s="1">
        <v>59054.559999999998</v>
      </c>
      <c r="R167">
        <v>0.4894</v>
      </c>
      <c r="S167">
        <v>0.17019999999999999</v>
      </c>
      <c r="T167">
        <v>0.34039999999999998</v>
      </c>
      <c r="U167">
        <v>13</v>
      </c>
      <c r="V167" s="1">
        <v>64138.54</v>
      </c>
      <c r="W167">
        <v>86.89</v>
      </c>
      <c r="X167" s="1">
        <v>259226.82</v>
      </c>
      <c r="Y167">
        <v>0.70669999999999999</v>
      </c>
      <c r="Z167">
        <v>2.1499999999999998E-2</v>
      </c>
      <c r="AA167">
        <v>0.27179999999999999</v>
      </c>
      <c r="AB167">
        <v>0.29330000000000001</v>
      </c>
      <c r="AC167">
        <v>259.23</v>
      </c>
      <c r="AD167" s="1">
        <v>7381.78</v>
      </c>
      <c r="AE167">
        <v>616.98</v>
      </c>
      <c r="AF167" s="1">
        <v>207117.13</v>
      </c>
      <c r="AG167">
        <v>489</v>
      </c>
      <c r="AH167" s="1">
        <v>38944</v>
      </c>
      <c r="AI167" s="1">
        <v>64094</v>
      </c>
      <c r="AJ167">
        <v>41.3</v>
      </c>
      <c r="AK167">
        <v>23.63</v>
      </c>
      <c r="AL167">
        <v>25.59</v>
      </c>
      <c r="AM167">
        <v>4.7</v>
      </c>
      <c r="AN167" s="1">
        <v>3521.1</v>
      </c>
      <c r="AO167">
        <v>1.7363</v>
      </c>
      <c r="AP167" s="1">
        <v>1789.28</v>
      </c>
      <c r="AQ167" s="1">
        <v>2900.91</v>
      </c>
      <c r="AR167" s="1">
        <v>8181.22</v>
      </c>
      <c r="AS167">
        <v>698.14</v>
      </c>
      <c r="AT167">
        <v>347.38</v>
      </c>
      <c r="AU167" s="1">
        <v>13916.93</v>
      </c>
      <c r="AV167" s="1">
        <v>4974.45</v>
      </c>
      <c r="AW167">
        <v>0.32519999999999999</v>
      </c>
      <c r="AX167" s="1">
        <v>8266.4500000000007</v>
      </c>
      <c r="AY167">
        <v>0.54039999999999999</v>
      </c>
      <c r="AZ167" s="1">
        <v>1403.15</v>
      </c>
      <c r="BA167">
        <v>9.1700000000000004E-2</v>
      </c>
      <c r="BB167">
        <v>653.15</v>
      </c>
      <c r="BC167">
        <v>4.2700000000000002E-2</v>
      </c>
      <c r="BD167" s="1">
        <v>15297.21</v>
      </c>
      <c r="BE167" s="1">
        <v>3711.76</v>
      </c>
      <c r="BF167">
        <v>0.84409999999999996</v>
      </c>
      <c r="BG167">
        <v>0.54320000000000002</v>
      </c>
      <c r="BH167">
        <v>0.2329</v>
      </c>
      <c r="BI167">
        <v>0.1741</v>
      </c>
      <c r="BJ167">
        <v>3.6600000000000001E-2</v>
      </c>
      <c r="BK167">
        <v>1.3100000000000001E-2</v>
      </c>
    </row>
    <row r="168" spans="1:63" x14ac:dyDescent="0.25">
      <c r="A168" t="s">
        <v>168</v>
      </c>
      <c r="B168">
        <v>50328</v>
      </c>
      <c r="C168">
        <v>133</v>
      </c>
      <c r="D168">
        <v>8.2100000000000009</v>
      </c>
      <c r="E168" s="1">
        <v>1092.07</v>
      </c>
      <c r="F168" s="1">
        <v>1083.3900000000001</v>
      </c>
      <c r="G168">
        <v>9.1999999999999998E-3</v>
      </c>
      <c r="H168">
        <v>8.9999999999999998E-4</v>
      </c>
      <c r="I168">
        <v>1.66E-2</v>
      </c>
      <c r="J168">
        <v>0</v>
      </c>
      <c r="K168">
        <v>2.5899999999999999E-2</v>
      </c>
      <c r="L168">
        <v>0.93259999999999998</v>
      </c>
      <c r="M168">
        <v>1.4800000000000001E-2</v>
      </c>
      <c r="N168">
        <v>0.1409</v>
      </c>
      <c r="O168">
        <v>1.03E-2</v>
      </c>
      <c r="P168">
        <v>0.11219999999999999</v>
      </c>
      <c r="Q168" s="1">
        <v>72754.880000000005</v>
      </c>
      <c r="R168">
        <v>4.0500000000000001E-2</v>
      </c>
      <c r="S168">
        <v>0.1081</v>
      </c>
      <c r="T168">
        <v>0.85140000000000005</v>
      </c>
      <c r="U168">
        <v>10.4</v>
      </c>
      <c r="V168" s="1">
        <v>72637.210000000006</v>
      </c>
      <c r="W168">
        <v>101.86</v>
      </c>
      <c r="X168" s="1">
        <v>269236.2</v>
      </c>
      <c r="Y168">
        <v>0.92400000000000004</v>
      </c>
      <c r="Z168">
        <v>4.3999999999999997E-2</v>
      </c>
      <c r="AA168">
        <v>3.2000000000000001E-2</v>
      </c>
      <c r="AB168">
        <v>7.5999999999999998E-2</v>
      </c>
      <c r="AC168">
        <v>269.24</v>
      </c>
      <c r="AD168" s="1">
        <v>7642.2</v>
      </c>
      <c r="AE168">
        <v>886.7</v>
      </c>
      <c r="AF168" s="1">
        <v>257954.69</v>
      </c>
      <c r="AG168">
        <v>558</v>
      </c>
      <c r="AH168" s="1">
        <v>48306</v>
      </c>
      <c r="AI168" s="1">
        <v>78596</v>
      </c>
      <c r="AJ168">
        <v>39.9</v>
      </c>
      <c r="AK168">
        <v>27.7</v>
      </c>
      <c r="AL168">
        <v>34.39</v>
      </c>
      <c r="AM168">
        <v>4.9000000000000004</v>
      </c>
      <c r="AN168" s="1">
        <v>1750.93</v>
      </c>
      <c r="AO168">
        <v>1.2539</v>
      </c>
      <c r="AP168" s="1">
        <v>1777.09</v>
      </c>
      <c r="AQ168" s="1">
        <v>2675.93</v>
      </c>
      <c r="AR168" s="1">
        <v>6829.86</v>
      </c>
      <c r="AS168">
        <v>648.59</v>
      </c>
      <c r="AT168">
        <v>363.71</v>
      </c>
      <c r="AU168" s="1">
        <v>12295.17</v>
      </c>
      <c r="AV168" s="1">
        <v>3523.12</v>
      </c>
      <c r="AW168">
        <v>0.26269999999999999</v>
      </c>
      <c r="AX168" s="1">
        <v>8032.19</v>
      </c>
      <c r="AY168">
        <v>0.59899999999999998</v>
      </c>
      <c r="AZ168" s="1">
        <v>1405.13</v>
      </c>
      <c r="BA168">
        <v>0.1048</v>
      </c>
      <c r="BB168">
        <v>449.72</v>
      </c>
      <c r="BC168">
        <v>3.3500000000000002E-2</v>
      </c>
      <c r="BD168" s="1">
        <v>13410.16</v>
      </c>
      <c r="BE168" s="1">
        <v>2518.17</v>
      </c>
      <c r="BF168">
        <v>0.44740000000000002</v>
      </c>
      <c r="BG168">
        <v>0.56659999999999999</v>
      </c>
      <c r="BH168">
        <v>0.24160000000000001</v>
      </c>
      <c r="BI168">
        <v>0.13170000000000001</v>
      </c>
      <c r="BJ168">
        <v>4.4699999999999997E-2</v>
      </c>
      <c r="BK168">
        <v>1.5299999999999999E-2</v>
      </c>
    </row>
    <row r="169" spans="1:63" x14ac:dyDescent="0.25">
      <c r="A169" t="s">
        <v>169</v>
      </c>
      <c r="B169">
        <v>43968</v>
      </c>
      <c r="C169">
        <v>38</v>
      </c>
      <c r="D169">
        <v>117.74</v>
      </c>
      <c r="E169" s="1">
        <v>4474.0600000000004</v>
      </c>
      <c r="F169" s="1">
        <v>4137.71</v>
      </c>
      <c r="G169">
        <v>1.3299999999999999E-2</v>
      </c>
      <c r="H169">
        <v>3.3999999999999998E-3</v>
      </c>
      <c r="I169">
        <v>0.10589999999999999</v>
      </c>
      <c r="J169">
        <v>1E-3</v>
      </c>
      <c r="K169">
        <v>4.5699999999999998E-2</v>
      </c>
      <c r="L169">
        <v>0.7278</v>
      </c>
      <c r="M169">
        <v>0.10299999999999999</v>
      </c>
      <c r="N169">
        <v>0.82879999999999998</v>
      </c>
      <c r="O169">
        <v>2.29E-2</v>
      </c>
      <c r="P169">
        <v>0.1696</v>
      </c>
      <c r="Q169" s="1">
        <v>60316.91</v>
      </c>
      <c r="R169">
        <v>0.18659999999999999</v>
      </c>
      <c r="S169">
        <v>0.22539999999999999</v>
      </c>
      <c r="T169">
        <v>0.58799999999999997</v>
      </c>
      <c r="U169">
        <v>25.5</v>
      </c>
      <c r="V169" s="1">
        <v>90548.12</v>
      </c>
      <c r="W169">
        <v>170.99</v>
      </c>
      <c r="X169" s="1">
        <v>140789.28</v>
      </c>
      <c r="Y169">
        <v>0.73570000000000002</v>
      </c>
      <c r="Z169">
        <v>0.22209999999999999</v>
      </c>
      <c r="AA169">
        <v>4.2200000000000001E-2</v>
      </c>
      <c r="AB169">
        <v>0.26429999999999998</v>
      </c>
      <c r="AC169">
        <v>140.79</v>
      </c>
      <c r="AD169" s="1">
        <v>4678.26</v>
      </c>
      <c r="AE169">
        <v>528.94000000000005</v>
      </c>
      <c r="AF169" s="1">
        <v>134667.32999999999</v>
      </c>
      <c r="AG169">
        <v>210</v>
      </c>
      <c r="AH169" s="1">
        <v>31261</v>
      </c>
      <c r="AI169" s="1">
        <v>50242</v>
      </c>
      <c r="AJ169">
        <v>52.44</v>
      </c>
      <c r="AK169">
        <v>32.07</v>
      </c>
      <c r="AL169">
        <v>33.409999999999997</v>
      </c>
      <c r="AM169">
        <v>4.5999999999999996</v>
      </c>
      <c r="AN169" s="1">
        <v>1024.46</v>
      </c>
      <c r="AO169">
        <v>1.155</v>
      </c>
      <c r="AP169" s="1">
        <v>1308.27</v>
      </c>
      <c r="AQ169" s="1">
        <v>2095.63</v>
      </c>
      <c r="AR169" s="1">
        <v>6284.43</v>
      </c>
      <c r="AS169">
        <v>908.53</v>
      </c>
      <c r="AT169">
        <v>268.73</v>
      </c>
      <c r="AU169" s="1">
        <v>10865.57</v>
      </c>
      <c r="AV169" s="1">
        <v>6147.59</v>
      </c>
      <c r="AW169">
        <v>0.45879999999999999</v>
      </c>
      <c r="AX169" s="1">
        <v>5493.87</v>
      </c>
      <c r="AY169">
        <v>0.41</v>
      </c>
      <c r="AZ169">
        <v>656.56</v>
      </c>
      <c r="BA169">
        <v>4.9000000000000002E-2</v>
      </c>
      <c r="BB169" s="1">
        <v>1100.5899999999999</v>
      </c>
      <c r="BC169">
        <v>8.2100000000000006E-2</v>
      </c>
      <c r="BD169" s="1">
        <v>13398.61</v>
      </c>
      <c r="BE169" s="1">
        <v>3737.16</v>
      </c>
      <c r="BF169">
        <v>0.96079999999999999</v>
      </c>
      <c r="BG169">
        <v>0.52869999999999995</v>
      </c>
      <c r="BH169">
        <v>0.2089</v>
      </c>
      <c r="BI169">
        <v>0.21709999999999999</v>
      </c>
      <c r="BJ169">
        <v>3.7400000000000003E-2</v>
      </c>
      <c r="BK169">
        <v>7.9000000000000008E-3</v>
      </c>
    </row>
    <row r="170" spans="1:63" x14ac:dyDescent="0.25">
      <c r="A170" t="s">
        <v>170</v>
      </c>
      <c r="B170">
        <v>46102</v>
      </c>
      <c r="C170">
        <v>35</v>
      </c>
      <c r="D170">
        <v>282.31</v>
      </c>
      <c r="E170" s="1">
        <v>9880.7900000000009</v>
      </c>
      <c r="F170" s="1">
        <v>9241.43</v>
      </c>
      <c r="G170">
        <v>6.3399999999999998E-2</v>
      </c>
      <c r="H170">
        <v>2.0999999999999999E-3</v>
      </c>
      <c r="I170">
        <v>0.21540000000000001</v>
      </c>
      <c r="J170">
        <v>1E-3</v>
      </c>
      <c r="K170">
        <v>0.1283</v>
      </c>
      <c r="L170">
        <v>0.53049999999999997</v>
      </c>
      <c r="M170">
        <v>5.9299999999999999E-2</v>
      </c>
      <c r="N170">
        <v>0.44529999999999997</v>
      </c>
      <c r="O170">
        <v>9.1899999999999996E-2</v>
      </c>
      <c r="P170">
        <v>0.15040000000000001</v>
      </c>
      <c r="Q170" s="1">
        <v>63095.88</v>
      </c>
      <c r="R170">
        <v>0.18740000000000001</v>
      </c>
      <c r="S170">
        <v>0.20669999999999999</v>
      </c>
      <c r="T170">
        <v>0.60599999999999998</v>
      </c>
      <c r="U170">
        <v>52</v>
      </c>
      <c r="V170" s="1">
        <v>88143.25</v>
      </c>
      <c r="W170">
        <v>179.49</v>
      </c>
      <c r="X170" s="1">
        <v>152081.47</v>
      </c>
      <c r="Y170">
        <v>0.68879999999999997</v>
      </c>
      <c r="Z170">
        <v>0.26800000000000002</v>
      </c>
      <c r="AA170">
        <v>4.3200000000000002E-2</v>
      </c>
      <c r="AB170">
        <v>0.31119999999999998</v>
      </c>
      <c r="AC170">
        <v>152.08000000000001</v>
      </c>
      <c r="AD170" s="1">
        <v>5712.68</v>
      </c>
      <c r="AE170">
        <v>546.63</v>
      </c>
      <c r="AF170" s="1">
        <v>153879.17000000001</v>
      </c>
      <c r="AG170">
        <v>296</v>
      </c>
      <c r="AH170" s="1">
        <v>38560</v>
      </c>
      <c r="AI170" s="1">
        <v>60440</v>
      </c>
      <c r="AJ170">
        <v>62.23</v>
      </c>
      <c r="AK170">
        <v>35.06</v>
      </c>
      <c r="AL170">
        <v>40.01</v>
      </c>
      <c r="AM170">
        <v>6.79</v>
      </c>
      <c r="AN170">
        <v>0</v>
      </c>
      <c r="AO170">
        <v>0.7762</v>
      </c>
      <c r="AP170" s="1">
        <v>1540.76</v>
      </c>
      <c r="AQ170" s="1">
        <v>1830.4</v>
      </c>
      <c r="AR170" s="1">
        <v>6364.4</v>
      </c>
      <c r="AS170">
        <v>539.44000000000005</v>
      </c>
      <c r="AT170">
        <v>284.11</v>
      </c>
      <c r="AU170" s="1">
        <v>10559.12</v>
      </c>
      <c r="AV170" s="1">
        <v>4235.66</v>
      </c>
      <c r="AW170">
        <v>0.3695</v>
      </c>
      <c r="AX170" s="1">
        <v>5353.99</v>
      </c>
      <c r="AY170">
        <v>0.46710000000000002</v>
      </c>
      <c r="AZ170" s="1">
        <v>1099.3499999999999</v>
      </c>
      <c r="BA170">
        <v>9.5899999999999999E-2</v>
      </c>
      <c r="BB170">
        <v>773.87</v>
      </c>
      <c r="BC170">
        <v>6.7500000000000004E-2</v>
      </c>
      <c r="BD170" s="1">
        <v>11462.89</v>
      </c>
      <c r="BE170" s="1">
        <v>3320.87</v>
      </c>
      <c r="BF170">
        <v>0.70679999999999998</v>
      </c>
      <c r="BG170">
        <v>0.61129999999999995</v>
      </c>
      <c r="BH170">
        <v>0.2009</v>
      </c>
      <c r="BI170">
        <v>0.15409999999999999</v>
      </c>
      <c r="BJ170">
        <v>2.4E-2</v>
      </c>
      <c r="BK170">
        <v>9.7999999999999997E-3</v>
      </c>
    </row>
    <row r="171" spans="1:63" x14ac:dyDescent="0.25">
      <c r="A171" t="s">
        <v>171</v>
      </c>
      <c r="B171">
        <v>47621</v>
      </c>
      <c r="C171">
        <v>60</v>
      </c>
      <c r="D171">
        <v>14.82</v>
      </c>
      <c r="E171">
        <v>889.39</v>
      </c>
      <c r="F171">
        <v>894.52</v>
      </c>
      <c r="G171">
        <v>2.2000000000000001E-3</v>
      </c>
      <c r="H171">
        <v>0</v>
      </c>
      <c r="I171">
        <v>4.4999999999999997E-3</v>
      </c>
      <c r="J171">
        <v>4.4999999999999997E-3</v>
      </c>
      <c r="K171">
        <v>1.01E-2</v>
      </c>
      <c r="L171">
        <v>0.95979999999999999</v>
      </c>
      <c r="M171">
        <v>1.9E-2</v>
      </c>
      <c r="N171">
        <v>0.34849999999999998</v>
      </c>
      <c r="O171">
        <v>1.1000000000000001E-3</v>
      </c>
      <c r="P171">
        <v>0.1653</v>
      </c>
      <c r="Q171" s="1">
        <v>52089.760000000002</v>
      </c>
      <c r="R171">
        <v>0.3538</v>
      </c>
      <c r="S171">
        <v>0.1231</v>
      </c>
      <c r="T171">
        <v>0.52310000000000001</v>
      </c>
      <c r="U171">
        <v>13</v>
      </c>
      <c r="V171" s="1">
        <v>52072</v>
      </c>
      <c r="W171">
        <v>66.459999999999994</v>
      </c>
      <c r="X171" s="1">
        <v>104848.57</v>
      </c>
      <c r="Y171">
        <v>0.90790000000000004</v>
      </c>
      <c r="Z171">
        <v>6.0199999999999997E-2</v>
      </c>
      <c r="AA171">
        <v>3.1800000000000002E-2</v>
      </c>
      <c r="AB171">
        <v>9.2100000000000001E-2</v>
      </c>
      <c r="AC171">
        <v>104.85</v>
      </c>
      <c r="AD171" s="1">
        <v>2352.58</v>
      </c>
      <c r="AE171">
        <v>311.54000000000002</v>
      </c>
      <c r="AF171" s="1">
        <v>101135.01</v>
      </c>
      <c r="AG171">
        <v>92</v>
      </c>
      <c r="AH171" s="1">
        <v>35258</v>
      </c>
      <c r="AI171" s="1">
        <v>49954</v>
      </c>
      <c r="AJ171">
        <v>29.2</v>
      </c>
      <c r="AK171">
        <v>22.08</v>
      </c>
      <c r="AL171">
        <v>24.28</v>
      </c>
      <c r="AM171">
        <v>4.2</v>
      </c>
      <c r="AN171">
        <v>0</v>
      </c>
      <c r="AO171">
        <v>0.80979999999999996</v>
      </c>
      <c r="AP171" s="1">
        <v>1918.32</v>
      </c>
      <c r="AQ171" s="1">
        <v>2085.9499999999998</v>
      </c>
      <c r="AR171" s="1">
        <v>6618.02</v>
      </c>
      <c r="AS171">
        <v>749.36</v>
      </c>
      <c r="AT171">
        <v>392.48</v>
      </c>
      <c r="AU171" s="1">
        <v>11764.13</v>
      </c>
      <c r="AV171" s="1">
        <v>9637.81</v>
      </c>
      <c r="AW171">
        <v>0.68969999999999998</v>
      </c>
      <c r="AX171" s="1">
        <v>1930.65</v>
      </c>
      <c r="AY171">
        <v>0.13819999999999999</v>
      </c>
      <c r="AZ171" s="1">
        <v>1643.6</v>
      </c>
      <c r="BA171">
        <v>0.1176</v>
      </c>
      <c r="BB171">
        <v>762.68</v>
      </c>
      <c r="BC171">
        <v>5.4600000000000003E-2</v>
      </c>
      <c r="BD171" s="1">
        <v>13974.75</v>
      </c>
      <c r="BE171" s="1">
        <v>9571.07</v>
      </c>
      <c r="BF171">
        <v>3.9897999999999998</v>
      </c>
      <c r="BG171">
        <v>0.50980000000000003</v>
      </c>
      <c r="BH171">
        <v>0.2344</v>
      </c>
      <c r="BI171">
        <v>0.20169999999999999</v>
      </c>
      <c r="BJ171">
        <v>3.8600000000000002E-2</v>
      </c>
      <c r="BK171">
        <v>1.54E-2</v>
      </c>
    </row>
    <row r="172" spans="1:63" x14ac:dyDescent="0.25">
      <c r="A172" t="s">
        <v>172</v>
      </c>
      <c r="B172">
        <v>46870</v>
      </c>
      <c r="C172">
        <v>101</v>
      </c>
      <c r="D172">
        <v>18.39</v>
      </c>
      <c r="E172" s="1">
        <v>1857.45</v>
      </c>
      <c r="F172" s="1">
        <v>1924.31</v>
      </c>
      <c r="G172">
        <v>5.0000000000000001E-4</v>
      </c>
      <c r="H172">
        <v>0</v>
      </c>
      <c r="I172">
        <v>1.04E-2</v>
      </c>
      <c r="J172">
        <v>5.0000000000000001E-4</v>
      </c>
      <c r="K172">
        <v>1.2E-2</v>
      </c>
      <c r="L172">
        <v>0.95169999999999999</v>
      </c>
      <c r="M172">
        <v>2.4899999999999999E-2</v>
      </c>
      <c r="N172">
        <v>0.35899999999999999</v>
      </c>
      <c r="O172">
        <v>2.9999999999999997E-4</v>
      </c>
      <c r="P172">
        <v>0.1459</v>
      </c>
      <c r="Q172" s="1">
        <v>63622.44</v>
      </c>
      <c r="R172">
        <v>0.1875</v>
      </c>
      <c r="S172">
        <v>0.1953</v>
      </c>
      <c r="T172">
        <v>0.61719999999999997</v>
      </c>
      <c r="U172">
        <v>18</v>
      </c>
      <c r="V172" s="1">
        <v>85058.94</v>
      </c>
      <c r="W172">
        <v>101.17</v>
      </c>
      <c r="X172" s="1">
        <v>166906.88</v>
      </c>
      <c r="Y172">
        <v>0.81820000000000004</v>
      </c>
      <c r="Z172">
        <v>3.4700000000000002E-2</v>
      </c>
      <c r="AA172">
        <v>0.14710000000000001</v>
      </c>
      <c r="AB172">
        <v>0.18179999999999999</v>
      </c>
      <c r="AC172">
        <v>166.91</v>
      </c>
      <c r="AD172" s="1">
        <v>4153.9399999999996</v>
      </c>
      <c r="AE172">
        <v>406.95</v>
      </c>
      <c r="AF172" s="1">
        <v>136893.54999999999</v>
      </c>
      <c r="AG172">
        <v>221</v>
      </c>
      <c r="AH172" s="1">
        <v>38412</v>
      </c>
      <c r="AI172" s="1">
        <v>57598</v>
      </c>
      <c r="AJ172">
        <v>41.4</v>
      </c>
      <c r="AK172">
        <v>21.98</v>
      </c>
      <c r="AL172">
        <v>23.43</v>
      </c>
      <c r="AM172">
        <v>4.8</v>
      </c>
      <c r="AN172" s="1">
        <v>1745.67</v>
      </c>
      <c r="AO172">
        <v>1.4144000000000001</v>
      </c>
      <c r="AP172" s="1">
        <v>1444.42</v>
      </c>
      <c r="AQ172" s="1">
        <v>1990.27</v>
      </c>
      <c r="AR172" s="1">
        <v>6496.27</v>
      </c>
      <c r="AS172">
        <v>835.13</v>
      </c>
      <c r="AT172">
        <v>382.26</v>
      </c>
      <c r="AU172" s="1">
        <v>11148.35</v>
      </c>
      <c r="AV172" s="1">
        <v>5607.7</v>
      </c>
      <c r="AW172">
        <v>0.41599999999999998</v>
      </c>
      <c r="AX172" s="1">
        <v>5758.8</v>
      </c>
      <c r="AY172">
        <v>0.42720000000000002</v>
      </c>
      <c r="AZ172" s="1">
        <v>1486.73</v>
      </c>
      <c r="BA172">
        <v>0.1103</v>
      </c>
      <c r="BB172">
        <v>626.85</v>
      </c>
      <c r="BC172">
        <v>4.65E-2</v>
      </c>
      <c r="BD172" s="1">
        <v>13480.08</v>
      </c>
      <c r="BE172" s="1">
        <v>5729.78</v>
      </c>
      <c r="BF172">
        <v>1.9767999999999999</v>
      </c>
      <c r="BG172">
        <v>0.50570000000000004</v>
      </c>
      <c r="BH172">
        <v>0.25829999999999997</v>
      </c>
      <c r="BI172">
        <v>0.19339999999999999</v>
      </c>
      <c r="BJ172">
        <v>2.93E-2</v>
      </c>
      <c r="BK172">
        <v>1.3299999999999999E-2</v>
      </c>
    </row>
    <row r="173" spans="1:63" x14ac:dyDescent="0.25">
      <c r="A173" t="s">
        <v>173</v>
      </c>
      <c r="B173">
        <v>47936</v>
      </c>
      <c r="C173">
        <v>37</v>
      </c>
      <c r="D173">
        <v>42.58</v>
      </c>
      <c r="E173" s="1">
        <v>1575.33</v>
      </c>
      <c r="F173" s="1">
        <v>1515.14</v>
      </c>
      <c r="G173">
        <v>7.3000000000000001E-3</v>
      </c>
      <c r="H173">
        <v>0</v>
      </c>
      <c r="I173">
        <v>6.6E-3</v>
      </c>
      <c r="J173">
        <v>6.9999999999999999E-4</v>
      </c>
      <c r="K173">
        <v>4.0000000000000001E-3</v>
      </c>
      <c r="L173">
        <v>0.95309999999999995</v>
      </c>
      <c r="M173">
        <v>2.8400000000000002E-2</v>
      </c>
      <c r="N173">
        <v>0.37190000000000001</v>
      </c>
      <c r="O173">
        <v>1.2999999999999999E-3</v>
      </c>
      <c r="P173">
        <v>0.14630000000000001</v>
      </c>
      <c r="Q173" s="1">
        <v>56971.48</v>
      </c>
      <c r="R173">
        <v>0.13039999999999999</v>
      </c>
      <c r="S173">
        <v>0.4022</v>
      </c>
      <c r="T173">
        <v>0.46739999999999998</v>
      </c>
      <c r="U173">
        <v>9</v>
      </c>
      <c r="V173" s="1">
        <v>75289.440000000002</v>
      </c>
      <c r="W173">
        <v>167.45</v>
      </c>
      <c r="X173" s="1">
        <v>151275.57999999999</v>
      </c>
      <c r="Y173">
        <v>0.87660000000000005</v>
      </c>
      <c r="Z173">
        <v>8.6199999999999999E-2</v>
      </c>
      <c r="AA173">
        <v>3.73E-2</v>
      </c>
      <c r="AB173">
        <v>0.1234</v>
      </c>
      <c r="AC173">
        <v>151.28</v>
      </c>
      <c r="AD173" s="1">
        <v>3330.32</v>
      </c>
      <c r="AE173">
        <v>430.64</v>
      </c>
      <c r="AF173" s="1">
        <v>139935.10999999999</v>
      </c>
      <c r="AG173">
        <v>234</v>
      </c>
      <c r="AH173" s="1">
        <v>36094</v>
      </c>
      <c r="AI173" s="1">
        <v>59439</v>
      </c>
      <c r="AJ173">
        <v>22.4</v>
      </c>
      <c r="AK173">
        <v>22</v>
      </c>
      <c r="AL173">
        <v>22</v>
      </c>
      <c r="AM173">
        <v>4.4000000000000004</v>
      </c>
      <c r="AN173">
        <v>0</v>
      </c>
      <c r="AO173">
        <v>0.72360000000000002</v>
      </c>
      <c r="AP173" s="1">
        <v>1074.83</v>
      </c>
      <c r="AQ173" s="1">
        <v>1902.14</v>
      </c>
      <c r="AR173" s="1">
        <v>5505.39</v>
      </c>
      <c r="AS173">
        <v>426.92</v>
      </c>
      <c r="AT173">
        <v>234.9</v>
      </c>
      <c r="AU173" s="1">
        <v>9144.18</v>
      </c>
      <c r="AV173" s="1">
        <v>6176.2</v>
      </c>
      <c r="AW173">
        <v>0.60050000000000003</v>
      </c>
      <c r="AX173" s="1">
        <v>2624.81</v>
      </c>
      <c r="AY173">
        <v>0.25519999999999998</v>
      </c>
      <c r="AZ173">
        <v>786.55</v>
      </c>
      <c r="BA173">
        <v>7.6499999999999999E-2</v>
      </c>
      <c r="BB173">
        <v>697.35</v>
      </c>
      <c r="BC173">
        <v>6.7799999999999999E-2</v>
      </c>
      <c r="BD173" s="1">
        <v>10284.92</v>
      </c>
      <c r="BE173" s="1">
        <v>5391.53</v>
      </c>
      <c r="BF173">
        <v>1.3734999999999999</v>
      </c>
      <c r="BG173">
        <v>0.54469999999999996</v>
      </c>
      <c r="BH173">
        <v>0.23400000000000001</v>
      </c>
      <c r="BI173">
        <v>0.1726</v>
      </c>
      <c r="BJ173">
        <v>3.0599999999999999E-2</v>
      </c>
      <c r="BK173">
        <v>1.7999999999999999E-2</v>
      </c>
    </row>
    <row r="174" spans="1:63" x14ac:dyDescent="0.25">
      <c r="A174" t="s">
        <v>174</v>
      </c>
      <c r="B174">
        <v>49775</v>
      </c>
      <c r="C174">
        <v>56</v>
      </c>
      <c r="D174">
        <v>5.99</v>
      </c>
      <c r="E174">
        <v>335.27</v>
      </c>
      <c r="F174">
        <v>551.79</v>
      </c>
      <c r="G174">
        <v>1.8E-3</v>
      </c>
      <c r="H174">
        <v>0</v>
      </c>
      <c r="I174">
        <v>0</v>
      </c>
      <c r="J174">
        <v>0</v>
      </c>
      <c r="K174">
        <v>5.4000000000000003E-3</v>
      </c>
      <c r="L174">
        <v>0.9819</v>
      </c>
      <c r="M174">
        <v>1.09E-2</v>
      </c>
      <c r="N174">
        <v>0.2019</v>
      </c>
      <c r="O174">
        <v>1.1000000000000001E-3</v>
      </c>
      <c r="P174">
        <v>0.13270000000000001</v>
      </c>
      <c r="Q174" s="1">
        <v>55884.88</v>
      </c>
      <c r="R174">
        <v>0.14710000000000001</v>
      </c>
      <c r="S174">
        <v>0.35289999999999999</v>
      </c>
      <c r="T174">
        <v>0.5</v>
      </c>
      <c r="U174">
        <v>6.25</v>
      </c>
      <c r="V174" s="1">
        <v>72863.039999999994</v>
      </c>
      <c r="W174">
        <v>49.19</v>
      </c>
      <c r="X174" s="1">
        <v>196232.32000000001</v>
      </c>
      <c r="Y174">
        <v>0.89129999999999998</v>
      </c>
      <c r="Z174">
        <v>1.1299999999999999E-2</v>
      </c>
      <c r="AA174">
        <v>9.74E-2</v>
      </c>
      <c r="AB174">
        <v>0.1087</v>
      </c>
      <c r="AC174">
        <v>196.23</v>
      </c>
      <c r="AD174" s="1">
        <v>5554.45</v>
      </c>
      <c r="AE174">
        <v>667.87</v>
      </c>
      <c r="AF174" s="1">
        <v>117708.24</v>
      </c>
      <c r="AG174">
        <v>142</v>
      </c>
      <c r="AH174" s="1">
        <v>34421</v>
      </c>
      <c r="AI174" s="1">
        <v>53022</v>
      </c>
      <c r="AJ174">
        <v>32.5</v>
      </c>
      <c r="AK174">
        <v>27.86</v>
      </c>
      <c r="AL174">
        <v>27.61</v>
      </c>
      <c r="AM174">
        <v>6.6</v>
      </c>
      <c r="AN174" s="1">
        <v>1200.98</v>
      </c>
      <c r="AO174">
        <v>1.7988</v>
      </c>
      <c r="AP174" s="1">
        <v>2090</v>
      </c>
      <c r="AQ174" s="1">
        <v>2607.0700000000002</v>
      </c>
      <c r="AR174" s="1">
        <v>6530.9</v>
      </c>
      <c r="AS174">
        <v>619.09</v>
      </c>
      <c r="AT174">
        <v>272.67</v>
      </c>
      <c r="AU174" s="1">
        <v>12119.74</v>
      </c>
      <c r="AV174" s="1">
        <v>5156.83</v>
      </c>
      <c r="AW174">
        <v>0.39140000000000003</v>
      </c>
      <c r="AX174" s="1">
        <v>3334.65</v>
      </c>
      <c r="AY174">
        <v>0.25309999999999999</v>
      </c>
      <c r="AZ174" s="1">
        <v>3708.36</v>
      </c>
      <c r="BA174">
        <v>0.28139999999999998</v>
      </c>
      <c r="BB174">
        <v>976.43</v>
      </c>
      <c r="BC174">
        <v>7.4099999999999999E-2</v>
      </c>
      <c r="BD174" s="1">
        <v>13176.26</v>
      </c>
      <c r="BE174" s="1">
        <v>12676.44</v>
      </c>
      <c r="BF174">
        <v>3.9186999999999999</v>
      </c>
      <c r="BG174">
        <v>0.53859999999999997</v>
      </c>
      <c r="BH174">
        <v>0.25219999999999998</v>
      </c>
      <c r="BI174">
        <v>0.1555</v>
      </c>
      <c r="BJ174">
        <v>4.2500000000000003E-2</v>
      </c>
      <c r="BK174">
        <v>1.1299999999999999E-2</v>
      </c>
    </row>
    <row r="175" spans="1:63" x14ac:dyDescent="0.25">
      <c r="A175" t="s">
        <v>175</v>
      </c>
      <c r="B175">
        <v>49841</v>
      </c>
      <c r="C175">
        <v>65</v>
      </c>
      <c r="D175">
        <v>24.25</v>
      </c>
      <c r="E175" s="1">
        <v>1576.21</v>
      </c>
      <c r="F175" s="1">
        <v>1399.76</v>
      </c>
      <c r="G175">
        <v>3.5999999999999999E-3</v>
      </c>
      <c r="H175">
        <v>0</v>
      </c>
      <c r="I175">
        <v>5.0000000000000001E-3</v>
      </c>
      <c r="J175">
        <v>0</v>
      </c>
      <c r="K175">
        <v>2.2100000000000002E-2</v>
      </c>
      <c r="L175">
        <v>0.94430000000000003</v>
      </c>
      <c r="M175">
        <v>2.5000000000000001E-2</v>
      </c>
      <c r="N175">
        <v>0.46489999999999998</v>
      </c>
      <c r="O175">
        <v>5.4000000000000003E-3</v>
      </c>
      <c r="P175">
        <v>0.14360000000000001</v>
      </c>
      <c r="Q175" s="1">
        <v>51394.57</v>
      </c>
      <c r="R175">
        <v>0.2336</v>
      </c>
      <c r="S175">
        <v>0.27100000000000002</v>
      </c>
      <c r="T175">
        <v>0.49530000000000002</v>
      </c>
      <c r="U175">
        <v>11</v>
      </c>
      <c r="V175" s="1">
        <v>84005.55</v>
      </c>
      <c r="W175">
        <v>135.07</v>
      </c>
      <c r="X175" s="1">
        <v>229782.8</v>
      </c>
      <c r="Y175">
        <v>0.52490000000000003</v>
      </c>
      <c r="Z175">
        <v>9.9400000000000002E-2</v>
      </c>
      <c r="AA175">
        <v>0.37569999999999998</v>
      </c>
      <c r="AB175">
        <v>0.47510000000000002</v>
      </c>
      <c r="AC175">
        <v>229.78</v>
      </c>
      <c r="AD175" s="1">
        <v>7524.65</v>
      </c>
      <c r="AE175">
        <v>590.76</v>
      </c>
      <c r="AF175" s="1">
        <v>140349.76000000001</v>
      </c>
      <c r="AG175">
        <v>238</v>
      </c>
      <c r="AH175" s="1">
        <v>32631</v>
      </c>
      <c r="AI175" s="1">
        <v>49373</v>
      </c>
      <c r="AJ175">
        <v>41.3</v>
      </c>
      <c r="AK175">
        <v>27.6</v>
      </c>
      <c r="AL175">
        <v>27.6</v>
      </c>
      <c r="AM175">
        <v>4.5999999999999996</v>
      </c>
      <c r="AN175">
        <v>0</v>
      </c>
      <c r="AO175">
        <v>0.92310000000000003</v>
      </c>
      <c r="AP175" s="1">
        <v>1832.6</v>
      </c>
      <c r="AQ175" s="1">
        <v>2171.86</v>
      </c>
      <c r="AR175" s="1">
        <v>6428.75</v>
      </c>
      <c r="AS175" s="1">
        <v>1054.55</v>
      </c>
      <c r="AT175">
        <v>198.82</v>
      </c>
      <c r="AU175" s="1">
        <v>11686.58</v>
      </c>
      <c r="AV175" s="1">
        <v>6999.73</v>
      </c>
      <c r="AW175">
        <v>0.45040000000000002</v>
      </c>
      <c r="AX175" s="1">
        <v>6145.48</v>
      </c>
      <c r="AY175">
        <v>0.39539999999999997</v>
      </c>
      <c r="AZ175" s="1">
        <v>1167.58</v>
      </c>
      <c r="BA175">
        <v>7.51E-2</v>
      </c>
      <c r="BB175" s="1">
        <v>1228.42</v>
      </c>
      <c r="BC175">
        <v>7.9000000000000001E-2</v>
      </c>
      <c r="BD175" s="1">
        <v>15541.22</v>
      </c>
      <c r="BE175" s="1">
        <v>5370.78</v>
      </c>
      <c r="BF175">
        <v>1.4877</v>
      </c>
      <c r="BG175">
        <v>0.48770000000000002</v>
      </c>
      <c r="BH175">
        <v>0.24099999999999999</v>
      </c>
      <c r="BI175">
        <v>0.19689999999999999</v>
      </c>
      <c r="BJ175">
        <v>5.16E-2</v>
      </c>
      <c r="BK175">
        <v>2.2800000000000001E-2</v>
      </c>
    </row>
    <row r="176" spans="1:63" x14ac:dyDescent="0.25">
      <c r="A176" t="s">
        <v>176</v>
      </c>
      <c r="B176">
        <v>45369</v>
      </c>
      <c r="C176">
        <v>2</v>
      </c>
      <c r="D176">
        <v>200</v>
      </c>
      <c r="E176">
        <v>399.99</v>
      </c>
      <c r="F176">
        <v>630.47</v>
      </c>
      <c r="G176">
        <v>1.6000000000000001E-3</v>
      </c>
      <c r="H176">
        <v>0</v>
      </c>
      <c r="I176">
        <v>2.5399999999999999E-2</v>
      </c>
      <c r="J176">
        <v>3.2000000000000002E-3</v>
      </c>
      <c r="K176">
        <v>0.12839999999999999</v>
      </c>
      <c r="L176">
        <v>0.77500000000000002</v>
      </c>
      <c r="M176">
        <v>6.6600000000000006E-2</v>
      </c>
      <c r="N176">
        <v>0.36020000000000002</v>
      </c>
      <c r="O176">
        <v>2.7799999999999998E-2</v>
      </c>
      <c r="P176">
        <v>0.12189999999999999</v>
      </c>
      <c r="Q176" s="1">
        <v>57775.01</v>
      </c>
      <c r="R176">
        <v>0.2727</v>
      </c>
      <c r="S176">
        <v>0.29549999999999998</v>
      </c>
      <c r="T176">
        <v>0.43180000000000002</v>
      </c>
      <c r="U176">
        <v>5.85</v>
      </c>
      <c r="V176" s="1">
        <v>73940.17</v>
      </c>
      <c r="W176">
        <v>66.05</v>
      </c>
      <c r="X176" s="1">
        <v>146862.12</v>
      </c>
      <c r="Y176">
        <v>0.73860000000000003</v>
      </c>
      <c r="Z176">
        <v>0.18440000000000001</v>
      </c>
      <c r="AA176">
        <v>7.6999999999999999E-2</v>
      </c>
      <c r="AB176">
        <v>0.26140000000000002</v>
      </c>
      <c r="AC176">
        <v>146.86000000000001</v>
      </c>
      <c r="AD176" s="1">
        <v>7983.29</v>
      </c>
      <c r="AE176">
        <v>860.09</v>
      </c>
      <c r="AF176" s="1">
        <v>74742.84</v>
      </c>
      <c r="AG176">
        <v>41</v>
      </c>
      <c r="AH176" s="1">
        <v>31331</v>
      </c>
      <c r="AI176" s="1">
        <v>44228</v>
      </c>
      <c r="AJ176">
        <v>89.63</v>
      </c>
      <c r="AK176">
        <v>48.79</v>
      </c>
      <c r="AL176">
        <v>61.94</v>
      </c>
      <c r="AM176">
        <v>5.24</v>
      </c>
      <c r="AN176">
        <v>0</v>
      </c>
      <c r="AO176">
        <v>1.6021000000000001</v>
      </c>
      <c r="AP176" s="1">
        <v>2082.88</v>
      </c>
      <c r="AQ176" s="1">
        <v>1057.97</v>
      </c>
      <c r="AR176" s="1">
        <v>8082.56</v>
      </c>
      <c r="AS176">
        <v>394.33</v>
      </c>
      <c r="AT176">
        <v>316.97000000000003</v>
      </c>
      <c r="AU176" s="1">
        <v>11934.7</v>
      </c>
      <c r="AV176" s="1">
        <v>4535.78</v>
      </c>
      <c r="AW176">
        <v>0.35249999999999998</v>
      </c>
      <c r="AX176" s="1">
        <v>4453.3900000000003</v>
      </c>
      <c r="AY176">
        <v>0.34610000000000002</v>
      </c>
      <c r="AZ176" s="1">
        <v>3374.12</v>
      </c>
      <c r="BA176">
        <v>0.26219999999999999</v>
      </c>
      <c r="BB176">
        <v>504.46</v>
      </c>
      <c r="BC176">
        <v>3.9199999999999999E-2</v>
      </c>
      <c r="BD176" s="1">
        <v>12867.74</v>
      </c>
      <c r="BE176" s="1">
        <v>10373.959999999999</v>
      </c>
      <c r="BF176">
        <v>3.1236999999999999</v>
      </c>
      <c r="BG176">
        <v>0.52039999999999997</v>
      </c>
      <c r="BH176">
        <v>0.2296</v>
      </c>
      <c r="BI176">
        <v>0.2039</v>
      </c>
      <c r="BJ176">
        <v>3.2899999999999999E-2</v>
      </c>
      <c r="BK176">
        <v>1.3100000000000001E-2</v>
      </c>
    </row>
    <row r="177" spans="1:63" x14ac:dyDescent="0.25">
      <c r="A177" t="s">
        <v>177</v>
      </c>
      <c r="B177">
        <v>43976</v>
      </c>
      <c r="C177">
        <v>4</v>
      </c>
      <c r="D177">
        <v>425.41</v>
      </c>
      <c r="E177" s="1">
        <v>1701.62</v>
      </c>
      <c r="F177" s="1">
        <v>1624.62</v>
      </c>
      <c r="G177">
        <v>2.1499999999999998E-2</v>
      </c>
      <c r="H177">
        <v>5.9999999999999995E-4</v>
      </c>
      <c r="I177">
        <v>0.04</v>
      </c>
      <c r="J177">
        <v>0</v>
      </c>
      <c r="K177">
        <v>5.1700000000000003E-2</v>
      </c>
      <c r="L177">
        <v>0.85229999999999995</v>
      </c>
      <c r="M177">
        <v>3.3799999999999997E-2</v>
      </c>
      <c r="N177">
        <v>0.22500000000000001</v>
      </c>
      <c r="O177">
        <v>2.1499999999999998E-2</v>
      </c>
      <c r="P177">
        <v>0.13880000000000001</v>
      </c>
      <c r="Q177" s="1">
        <v>73143.08</v>
      </c>
      <c r="R177">
        <v>0.2195</v>
      </c>
      <c r="S177">
        <v>0.28460000000000002</v>
      </c>
      <c r="T177">
        <v>0.49590000000000001</v>
      </c>
      <c r="U177">
        <v>11.04</v>
      </c>
      <c r="V177" s="1">
        <v>96708.73</v>
      </c>
      <c r="W177">
        <v>149.61000000000001</v>
      </c>
      <c r="X177" s="1">
        <v>239806.81</v>
      </c>
      <c r="Y177">
        <v>0.87470000000000003</v>
      </c>
      <c r="Z177">
        <v>0.1105</v>
      </c>
      <c r="AA177">
        <v>1.4800000000000001E-2</v>
      </c>
      <c r="AB177">
        <v>0.12529999999999999</v>
      </c>
      <c r="AC177">
        <v>239.81</v>
      </c>
      <c r="AD177" s="1">
        <v>11424.77</v>
      </c>
      <c r="AE177" s="1">
        <v>1566.61</v>
      </c>
      <c r="AF177" s="1">
        <v>222287.17</v>
      </c>
      <c r="AG177">
        <v>513</v>
      </c>
      <c r="AH177" s="1">
        <v>43970</v>
      </c>
      <c r="AI177" s="1">
        <v>70180</v>
      </c>
      <c r="AJ177">
        <v>92.27</v>
      </c>
      <c r="AK177">
        <v>45.84</v>
      </c>
      <c r="AL177">
        <v>55.96</v>
      </c>
      <c r="AM177">
        <v>4.57</v>
      </c>
      <c r="AN177">
        <v>0</v>
      </c>
      <c r="AO177">
        <v>0.9788</v>
      </c>
      <c r="AP177" s="1">
        <v>1867.88</v>
      </c>
      <c r="AQ177" s="1">
        <v>1644.22</v>
      </c>
      <c r="AR177" s="1">
        <v>8453.68</v>
      </c>
      <c r="AS177">
        <v>906.19</v>
      </c>
      <c r="AT177">
        <v>443.24</v>
      </c>
      <c r="AU177" s="1">
        <v>13315.21</v>
      </c>
      <c r="AV177" s="1">
        <v>3114.23</v>
      </c>
      <c r="AW177">
        <v>0.2172</v>
      </c>
      <c r="AX177" s="1">
        <v>9972.89</v>
      </c>
      <c r="AY177">
        <v>0.6956</v>
      </c>
      <c r="AZ177">
        <v>779.38</v>
      </c>
      <c r="BA177">
        <v>5.4399999999999997E-2</v>
      </c>
      <c r="BB177">
        <v>470.51</v>
      </c>
      <c r="BC177">
        <v>3.2800000000000003E-2</v>
      </c>
      <c r="BD177" s="1">
        <v>14337</v>
      </c>
      <c r="BE177" s="1">
        <v>1284.08</v>
      </c>
      <c r="BF177">
        <v>0.1439</v>
      </c>
      <c r="BG177">
        <v>0.628</v>
      </c>
      <c r="BH177">
        <v>0.2291</v>
      </c>
      <c r="BI177">
        <v>0.1125</v>
      </c>
      <c r="BJ177">
        <v>2.0199999999999999E-2</v>
      </c>
      <c r="BK177">
        <v>1.03E-2</v>
      </c>
    </row>
    <row r="178" spans="1:63" x14ac:dyDescent="0.25">
      <c r="A178" t="s">
        <v>178</v>
      </c>
      <c r="B178">
        <v>47068</v>
      </c>
      <c r="C178">
        <v>56</v>
      </c>
      <c r="D178">
        <v>6.74</v>
      </c>
      <c r="E178">
        <v>377.63</v>
      </c>
      <c r="F178">
        <v>395.97</v>
      </c>
      <c r="G178">
        <v>1.52E-2</v>
      </c>
      <c r="H178">
        <v>0</v>
      </c>
      <c r="I178">
        <v>7.6E-3</v>
      </c>
      <c r="J178">
        <v>0</v>
      </c>
      <c r="K178">
        <v>0.1313</v>
      </c>
      <c r="L178">
        <v>0.82320000000000004</v>
      </c>
      <c r="M178">
        <v>2.2700000000000001E-2</v>
      </c>
      <c r="N178">
        <v>0.39360000000000001</v>
      </c>
      <c r="O178">
        <v>2.8899999999999999E-2</v>
      </c>
      <c r="P178">
        <v>0.21859999999999999</v>
      </c>
      <c r="Q178" s="1">
        <v>56997.05</v>
      </c>
      <c r="R178">
        <v>0.16669999999999999</v>
      </c>
      <c r="S178">
        <v>0.19439999999999999</v>
      </c>
      <c r="T178">
        <v>0.63890000000000002</v>
      </c>
      <c r="U178">
        <v>8.9</v>
      </c>
      <c r="V178" s="1">
        <v>48775.39</v>
      </c>
      <c r="W178">
        <v>41.48</v>
      </c>
      <c r="X178" s="1">
        <v>170250.06</v>
      </c>
      <c r="Y178">
        <v>0.82310000000000005</v>
      </c>
      <c r="Z178">
        <v>5.4399999999999997E-2</v>
      </c>
      <c r="AA178">
        <v>0.1225</v>
      </c>
      <c r="AB178">
        <v>0.1769</v>
      </c>
      <c r="AC178">
        <v>170.25</v>
      </c>
      <c r="AD178" s="1">
        <v>4999.22</v>
      </c>
      <c r="AE178">
        <v>548.96</v>
      </c>
      <c r="AF178" s="1">
        <v>166716.31</v>
      </c>
      <c r="AG178">
        <v>366</v>
      </c>
      <c r="AH178" s="1">
        <v>31947</v>
      </c>
      <c r="AI178" s="1">
        <v>45990</v>
      </c>
      <c r="AJ178">
        <v>51.7</v>
      </c>
      <c r="AK178">
        <v>25.36</v>
      </c>
      <c r="AL178">
        <v>39.64</v>
      </c>
      <c r="AM178">
        <v>4.5</v>
      </c>
      <c r="AN178" s="1">
        <v>1415.86</v>
      </c>
      <c r="AO178">
        <v>1.8835999999999999</v>
      </c>
      <c r="AP178" s="1">
        <v>2183.5700000000002</v>
      </c>
      <c r="AQ178" s="1">
        <v>2559.2600000000002</v>
      </c>
      <c r="AR178" s="1">
        <v>8940.68</v>
      </c>
      <c r="AS178" s="1">
        <v>1082.47</v>
      </c>
      <c r="AT178">
        <v>565.46</v>
      </c>
      <c r="AU178" s="1">
        <v>15331.44</v>
      </c>
      <c r="AV178" s="1">
        <v>10126.76</v>
      </c>
      <c r="AW178">
        <v>0.58830000000000005</v>
      </c>
      <c r="AX178" s="1">
        <v>4962.34</v>
      </c>
      <c r="AY178">
        <v>0.2883</v>
      </c>
      <c r="AZ178" s="1">
        <v>1213.1300000000001</v>
      </c>
      <c r="BA178">
        <v>7.0499999999999993E-2</v>
      </c>
      <c r="BB178">
        <v>911.08</v>
      </c>
      <c r="BC178">
        <v>5.2900000000000003E-2</v>
      </c>
      <c r="BD178" s="1">
        <v>17213.310000000001</v>
      </c>
      <c r="BE178" s="1">
        <v>7970.59</v>
      </c>
      <c r="BF178">
        <v>3.181</v>
      </c>
      <c r="BG178">
        <v>0.50629999999999997</v>
      </c>
      <c r="BH178">
        <v>0.2263</v>
      </c>
      <c r="BI178">
        <v>0.221</v>
      </c>
      <c r="BJ178">
        <v>3.5000000000000003E-2</v>
      </c>
      <c r="BK178">
        <v>1.14E-2</v>
      </c>
    </row>
    <row r="179" spans="1:63" x14ac:dyDescent="0.25">
      <c r="A179" t="s">
        <v>179</v>
      </c>
      <c r="B179">
        <v>46045</v>
      </c>
      <c r="C179">
        <v>57</v>
      </c>
      <c r="D179">
        <v>12.4</v>
      </c>
      <c r="E179">
        <v>706.74</v>
      </c>
      <c r="F179">
        <v>764.4</v>
      </c>
      <c r="G179">
        <v>1.2999999999999999E-3</v>
      </c>
      <c r="H179">
        <v>0</v>
      </c>
      <c r="I179">
        <v>2.5999999999999999E-3</v>
      </c>
      <c r="J179">
        <v>2.5999999999999999E-3</v>
      </c>
      <c r="K179">
        <v>1.44E-2</v>
      </c>
      <c r="L179">
        <v>0.95820000000000005</v>
      </c>
      <c r="M179">
        <v>2.0899999999999998E-2</v>
      </c>
      <c r="N179">
        <v>0.42080000000000001</v>
      </c>
      <c r="O179">
        <v>0</v>
      </c>
      <c r="P179">
        <v>0.1439</v>
      </c>
      <c r="Q179" s="1">
        <v>48865.48</v>
      </c>
      <c r="R179">
        <v>0.43099999999999999</v>
      </c>
      <c r="S179">
        <v>0.10340000000000001</v>
      </c>
      <c r="T179">
        <v>0.46550000000000002</v>
      </c>
      <c r="U179">
        <v>20</v>
      </c>
      <c r="V179" s="1">
        <v>39712.550000000003</v>
      </c>
      <c r="W179">
        <v>33.67</v>
      </c>
      <c r="X179" s="1">
        <v>164245.78</v>
      </c>
      <c r="Y179">
        <v>0.94579999999999997</v>
      </c>
      <c r="Z179">
        <v>2.29E-2</v>
      </c>
      <c r="AA179">
        <v>3.1399999999999997E-2</v>
      </c>
      <c r="AB179">
        <v>5.4199999999999998E-2</v>
      </c>
      <c r="AC179">
        <v>164.25</v>
      </c>
      <c r="AD179" s="1">
        <v>3674.75</v>
      </c>
      <c r="AE179">
        <v>541.89</v>
      </c>
      <c r="AF179" s="1">
        <v>129663.46</v>
      </c>
      <c r="AG179">
        <v>184</v>
      </c>
      <c r="AH179" s="1">
        <v>37886</v>
      </c>
      <c r="AI179" s="1">
        <v>55429</v>
      </c>
      <c r="AJ179">
        <v>33</v>
      </c>
      <c r="AK179">
        <v>22.01</v>
      </c>
      <c r="AL179">
        <v>22.96</v>
      </c>
      <c r="AM179">
        <v>3.8</v>
      </c>
      <c r="AN179">
        <v>0</v>
      </c>
      <c r="AO179">
        <v>0.88959999999999995</v>
      </c>
      <c r="AP179" s="1">
        <v>1756.15</v>
      </c>
      <c r="AQ179" s="1">
        <v>2135.31</v>
      </c>
      <c r="AR179" s="1">
        <v>6594.15</v>
      </c>
      <c r="AS179">
        <v>588.48</v>
      </c>
      <c r="AT179">
        <v>284.57</v>
      </c>
      <c r="AU179" s="1">
        <v>11358.65</v>
      </c>
      <c r="AV179" s="1">
        <v>6492.12</v>
      </c>
      <c r="AW179">
        <v>0.51180000000000003</v>
      </c>
      <c r="AX179" s="1">
        <v>2702.08</v>
      </c>
      <c r="AY179">
        <v>0.21299999999999999</v>
      </c>
      <c r="AZ179" s="1">
        <v>2357.1799999999998</v>
      </c>
      <c r="BA179">
        <v>0.18579999999999999</v>
      </c>
      <c r="BB179" s="1">
        <v>1134.0899999999999</v>
      </c>
      <c r="BC179">
        <v>8.9399999999999993E-2</v>
      </c>
      <c r="BD179" s="1">
        <v>12685.46</v>
      </c>
      <c r="BE179" s="1">
        <v>6558.7</v>
      </c>
      <c r="BF179">
        <v>1.8995</v>
      </c>
      <c r="BG179">
        <v>0.4904</v>
      </c>
      <c r="BH179">
        <v>0.2248</v>
      </c>
      <c r="BI179">
        <v>0.1426</v>
      </c>
      <c r="BJ179">
        <v>3.6299999999999999E-2</v>
      </c>
      <c r="BK179">
        <v>0.10589999999999999</v>
      </c>
    </row>
    <row r="180" spans="1:63" x14ac:dyDescent="0.25">
      <c r="A180" t="s">
        <v>180</v>
      </c>
      <c r="B180">
        <v>45914</v>
      </c>
      <c r="C180">
        <v>207</v>
      </c>
      <c r="D180">
        <v>5.69</v>
      </c>
      <c r="E180" s="1">
        <v>1178.28</v>
      </c>
      <c r="F180">
        <v>992.86</v>
      </c>
      <c r="G180">
        <v>1E-3</v>
      </c>
      <c r="H180">
        <v>0</v>
      </c>
      <c r="I180">
        <v>3.2199999999999999E-2</v>
      </c>
      <c r="J180">
        <v>1E-3</v>
      </c>
      <c r="K180">
        <v>4.0000000000000001E-3</v>
      </c>
      <c r="L180">
        <v>0.92759999999999998</v>
      </c>
      <c r="M180">
        <v>3.4200000000000001E-2</v>
      </c>
      <c r="N180">
        <v>1</v>
      </c>
      <c r="O180">
        <v>0</v>
      </c>
      <c r="P180">
        <v>0.22620000000000001</v>
      </c>
      <c r="Q180" s="1">
        <v>51435.08</v>
      </c>
      <c r="R180">
        <v>0.3196</v>
      </c>
      <c r="S180">
        <v>0.18559999999999999</v>
      </c>
      <c r="T180">
        <v>0.49480000000000002</v>
      </c>
      <c r="U180">
        <v>15.11</v>
      </c>
      <c r="V180" s="1">
        <v>72977.960000000006</v>
      </c>
      <c r="W180">
        <v>75.02</v>
      </c>
      <c r="X180" s="1">
        <v>154757.54999999999</v>
      </c>
      <c r="Y180">
        <v>0.74770000000000003</v>
      </c>
      <c r="Z180">
        <v>6.93E-2</v>
      </c>
      <c r="AA180">
        <v>0.183</v>
      </c>
      <c r="AB180">
        <v>0.25230000000000002</v>
      </c>
      <c r="AC180">
        <v>154.76</v>
      </c>
      <c r="AD180" s="1">
        <v>3599.17</v>
      </c>
      <c r="AE180">
        <v>400.87</v>
      </c>
      <c r="AF180" s="1">
        <v>146178.37</v>
      </c>
      <c r="AG180">
        <v>266</v>
      </c>
      <c r="AH180" s="1">
        <v>32559</v>
      </c>
      <c r="AI180" s="1">
        <v>51532</v>
      </c>
      <c r="AJ180">
        <v>28.8</v>
      </c>
      <c r="AK180">
        <v>22.02</v>
      </c>
      <c r="AL180">
        <v>22.01</v>
      </c>
      <c r="AM180">
        <v>0</v>
      </c>
      <c r="AN180">
        <v>0</v>
      </c>
      <c r="AO180">
        <v>0.88539999999999996</v>
      </c>
      <c r="AP180" s="1">
        <v>2159</v>
      </c>
      <c r="AQ180" s="1">
        <v>3269.24</v>
      </c>
      <c r="AR180" s="1">
        <v>8762.74</v>
      </c>
      <c r="AS180">
        <v>441.91</v>
      </c>
      <c r="AT180">
        <v>3.77</v>
      </c>
      <c r="AU180" s="1">
        <v>14636.66</v>
      </c>
      <c r="AV180" s="1">
        <v>9531.59</v>
      </c>
      <c r="AW180">
        <v>0.59440000000000004</v>
      </c>
      <c r="AX180" s="1">
        <v>3502.39</v>
      </c>
      <c r="AY180">
        <v>0.21840000000000001</v>
      </c>
      <c r="AZ180" s="1">
        <v>1233.33</v>
      </c>
      <c r="BA180">
        <v>7.6899999999999996E-2</v>
      </c>
      <c r="BB180" s="1">
        <v>1768.59</v>
      </c>
      <c r="BC180">
        <v>0.1103</v>
      </c>
      <c r="BD180" s="1">
        <v>16035.9</v>
      </c>
      <c r="BE180" s="1">
        <v>6963.9</v>
      </c>
      <c r="BF180">
        <v>2.4777</v>
      </c>
      <c r="BG180">
        <v>0.54</v>
      </c>
      <c r="BH180">
        <v>0.251</v>
      </c>
      <c r="BI180">
        <v>0.17799999999999999</v>
      </c>
      <c r="BJ180">
        <v>2.1700000000000001E-2</v>
      </c>
      <c r="BK180">
        <v>9.4000000000000004E-3</v>
      </c>
    </row>
    <row r="181" spans="1:63" x14ac:dyDescent="0.25">
      <c r="A181" t="s">
        <v>181</v>
      </c>
      <c r="B181">
        <v>46334</v>
      </c>
      <c r="C181">
        <v>64</v>
      </c>
      <c r="D181">
        <v>12.91</v>
      </c>
      <c r="E181">
        <v>825.96</v>
      </c>
      <c r="F181">
        <v>752.67</v>
      </c>
      <c r="G181">
        <v>0</v>
      </c>
      <c r="H181">
        <v>0</v>
      </c>
      <c r="I181">
        <v>2.7000000000000001E-3</v>
      </c>
      <c r="J181">
        <v>0</v>
      </c>
      <c r="K181">
        <v>9.2999999999999992E-3</v>
      </c>
      <c r="L181">
        <v>0.96009999999999995</v>
      </c>
      <c r="M181">
        <v>2.7900000000000001E-2</v>
      </c>
      <c r="N181">
        <v>0.52990000000000004</v>
      </c>
      <c r="O181">
        <v>0</v>
      </c>
      <c r="P181">
        <v>0.2029</v>
      </c>
      <c r="Q181" s="1">
        <v>61674.09</v>
      </c>
      <c r="R181">
        <v>0.1507</v>
      </c>
      <c r="S181">
        <v>0.24660000000000001</v>
      </c>
      <c r="T181">
        <v>0.60270000000000001</v>
      </c>
      <c r="U181">
        <v>11</v>
      </c>
      <c r="V181" s="1">
        <v>65475.64</v>
      </c>
      <c r="W181">
        <v>71.48</v>
      </c>
      <c r="X181" s="1">
        <v>119722.71</v>
      </c>
      <c r="Y181">
        <v>0.7964</v>
      </c>
      <c r="Z181">
        <v>5.2400000000000002E-2</v>
      </c>
      <c r="AA181">
        <v>0.1512</v>
      </c>
      <c r="AB181">
        <v>0.2036</v>
      </c>
      <c r="AC181">
        <v>119.72</v>
      </c>
      <c r="AD181" s="1">
        <v>2993.62</v>
      </c>
      <c r="AE181">
        <v>295.48</v>
      </c>
      <c r="AF181" s="1">
        <v>110121.98</v>
      </c>
      <c r="AG181">
        <v>111</v>
      </c>
      <c r="AH181" s="1">
        <v>33500</v>
      </c>
      <c r="AI181" s="1">
        <v>50303</v>
      </c>
      <c r="AJ181">
        <v>34.15</v>
      </c>
      <c r="AK181">
        <v>23.05</v>
      </c>
      <c r="AL181">
        <v>28.37</v>
      </c>
      <c r="AM181">
        <v>3.5</v>
      </c>
      <c r="AN181">
        <v>0</v>
      </c>
      <c r="AO181">
        <v>0.87909999999999999</v>
      </c>
      <c r="AP181" s="1">
        <v>1732.36</v>
      </c>
      <c r="AQ181" s="1">
        <v>3065.64</v>
      </c>
      <c r="AR181" s="1">
        <v>7352.86</v>
      </c>
      <c r="AS181">
        <v>417.12</v>
      </c>
      <c r="AT181">
        <v>645.42999999999995</v>
      </c>
      <c r="AU181" s="1">
        <v>13213.42</v>
      </c>
      <c r="AV181" s="1">
        <v>11037.06</v>
      </c>
      <c r="AW181">
        <v>0.68059999999999998</v>
      </c>
      <c r="AX181" s="1">
        <v>2964.18</v>
      </c>
      <c r="AY181">
        <v>0.18279999999999999</v>
      </c>
      <c r="AZ181" s="1">
        <v>1126.97</v>
      </c>
      <c r="BA181">
        <v>6.9500000000000006E-2</v>
      </c>
      <c r="BB181" s="1">
        <v>1088.18</v>
      </c>
      <c r="BC181">
        <v>6.7100000000000007E-2</v>
      </c>
      <c r="BD181" s="1">
        <v>16216.39</v>
      </c>
      <c r="BE181" s="1">
        <v>9597.86</v>
      </c>
      <c r="BF181">
        <v>3.5453000000000001</v>
      </c>
      <c r="BG181">
        <v>0.49280000000000002</v>
      </c>
      <c r="BH181">
        <v>0.19539999999999999</v>
      </c>
      <c r="BI181">
        <v>0.26740000000000003</v>
      </c>
      <c r="BJ181">
        <v>3.2800000000000003E-2</v>
      </c>
      <c r="BK181">
        <v>1.1599999999999999E-2</v>
      </c>
    </row>
    <row r="182" spans="1:63" x14ac:dyDescent="0.25">
      <c r="A182" t="s">
        <v>182</v>
      </c>
      <c r="B182">
        <v>49197</v>
      </c>
      <c r="C182">
        <v>46</v>
      </c>
      <c r="D182">
        <v>44.92</v>
      </c>
      <c r="E182" s="1">
        <v>2066.4499999999998</v>
      </c>
      <c r="F182" s="1">
        <v>1894.38</v>
      </c>
      <c r="G182">
        <v>2.3800000000000002E-2</v>
      </c>
      <c r="H182">
        <v>2.0999999999999999E-3</v>
      </c>
      <c r="I182">
        <v>4.3299999999999998E-2</v>
      </c>
      <c r="J182">
        <v>1.1000000000000001E-3</v>
      </c>
      <c r="K182">
        <v>2.2700000000000001E-2</v>
      </c>
      <c r="L182">
        <v>0.87539999999999996</v>
      </c>
      <c r="M182">
        <v>3.1699999999999999E-2</v>
      </c>
      <c r="N182">
        <v>0.29749999999999999</v>
      </c>
      <c r="O182">
        <v>2.0899999999999998E-2</v>
      </c>
      <c r="P182">
        <v>0.13150000000000001</v>
      </c>
      <c r="Q182" s="1">
        <v>55821.96</v>
      </c>
      <c r="R182">
        <v>0.22789999999999999</v>
      </c>
      <c r="S182">
        <v>0.2059</v>
      </c>
      <c r="T182">
        <v>0.56620000000000004</v>
      </c>
      <c r="U182">
        <v>11</v>
      </c>
      <c r="V182" s="1">
        <v>83579.820000000007</v>
      </c>
      <c r="W182">
        <v>184.36</v>
      </c>
      <c r="X182" s="1">
        <v>226484.4</v>
      </c>
      <c r="Y182">
        <v>0.75570000000000004</v>
      </c>
      <c r="Z182">
        <v>0.214</v>
      </c>
      <c r="AA182">
        <v>3.04E-2</v>
      </c>
      <c r="AB182">
        <v>0.24429999999999999</v>
      </c>
      <c r="AC182">
        <v>226.48</v>
      </c>
      <c r="AD182" s="1">
        <v>8659.43</v>
      </c>
      <c r="AE182">
        <v>720.6</v>
      </c>
      <c r="AF182" s="1">
        <v>195104.48</v>
      </c>
      <c r="AG182">
        <v>460</v>
      </c>
      <c r="AH182" s="1">
        <v>38363</v>
      </c>
      <c r="AI182" s="1">
        <v>61978</v>
      </c>
      <c r="AJ182">
        <v>65.349999999999994</v>
      </c>
      <c r="AK182">
        <v>36.97</v>
      </c>
      <c r="AL182">
        <v>38.86</v>
      </c>
      <c r="AM182">
        <v>6.5</v>
      </c>
      <c r="AN182">
        <v>0</v>
      </c>
      <c r="AO182">
        <v>0.75549999999999995</v>
      </c>
      <c r="AP182" s="1">
        <v>1645.85</v>
      </c>
      <c r="AQ182" s="1">
        <v>1677.62</v>
      </c>
      <c r="AR182" s="1">
        <v>5936.41</v>
      </c>
      <c r="AS182">
        <v>529.49</v>
      </c>
      <c r="AT182">
        <v>240.92</v>
      </c>
      <c r="AU182" s="1">
        <v>10030.280000000001</v>
      </c>
      <c r="AV182" s="1">
        <v>4285.25</v>
      </c>
      <c r="AW182">
        <v>0.3332</v>
      </c>
      <c r="AX182" s="1">
        <v>6692.93</v>
      </c>
      <c r="AY182">
        <v>0.52049999999999996</v>
      </c>
      <c r="AZ182" s="1">
        <v>1308.72</v>
      </c>
      <c r="BA182">
        <v>0.1018</v>
      </c>
      <c r="BB182">
        <v>572.08000000000004</v>
      </c>
      <c r="BC182">
        <v>4.4499999999999998E-2</v>
      </c>
      <c r="BD182" s="1">
        <v>12858.98</v>
      </c>
      <c r="BE182" s="1">
        <v>2698.24</v>
      </c>
      <c r="BF182">
        <v>0.49120000000000003</v>
      </c>
      <c r="BG182">
        <v>0.51119999999999999</v>
      </c>
      <c r="BH182">
        <v>0.1956</v>
      </c>
      <c r="BI182">
        <v>0.24840000000000001</v>
      </c>
      <c r="BJ182">
        <v>2.64E-2</v>
      </c>
      <c r="BK182">
        <v>1.84E-2</v>
      </c>
    </row>
    <row r="183" spans="1:63" x14ac:dyDescent="0.25">
      <c r="A183" t="s">
        <v>183</v>
      </c>
      <c r="B183">
        <v>43984</v>
      </c>
      <c r="C183">
        <v>32</v>
      </c>
      <c r="D183">
        <v>169.22</v>
      </c>
      <c r="E183" s="1">
        <v>5414.91</v>
      </c>
      <c r="F183" s="1">
        <v>5507.79</v>
      </c>
      <c r="G183">
        <v>2.8500000000000001E-2</v>
      </c>
      <c r="H183">
        <v>6.9999999999999999E-4</v>
      </c>
      <c r="I183">
        <v>3.2500000000000001E-2</v>
      </c>
      <c r="J183">
        <v>8.9999999999999998E-4</v>
      </c>
      <c r="K183">
        <v>0.1055</v>
      </c>
      <c r="L183">
        <v>0.7732</v>
      </c>
      <c r="M183">
        <v>5.8599999999999999E-2</v>
      </c>
      <c r="N183">
        <v>0.37490000000000001</v>
      </c>
      <c r="O183">
        <v>1.78E-2</v>
      </c>
      <c r="P183">
        <v>0.18010000000000001</v>
      </c>
      <c r="Q183" s="1">
        <v>63536.28</v>
      </c>
      <c r="R183">
        <v>0.22420000000000001</v>
      </c>
      <c r="S183">
        <v>0.18179999999999999</v>
      </c>
      <c r="T183">
        <v>0.59389999999999998</v>
      </c>
      <c r="U183">
        <v>38.5</v>
      </c>
      <c r="V183" s="1">
        <v>89928.42</v>
      </c>
      <c r="W183">
        <v>140.61000000000001</v>
      </c>
      <c r="X183" s="1">
        <v>173473.44</v>
      </c>
      <c r="Y183">
        <v>0.75060000000000004</v>
      </c>
      <c r="Z183">
        <v>0.17799999999999999</v>
      </c>
      <c r="AA183">
        <v>7.1400000000000005E-2</v>
      </c>
      <c r="AB183">
        <v>0.24940000000000001</v>
      </c>
      <c r="AC183">
        <v>173.47</v>
      </c>
      <c r="AD183" s="1">
        <v>5717.82</v>
      </c>
      <c r="AE183">
        <v>643.07000000000005</v>
      </c>
      <c r="AF183" s="1">
        <v>146314.98000000001</v>
      </c>
      <c r="AG183">
        <v>267</v>
      </c>
      <c r="AH183" s="1">
        <v>35281</v>
      </c>
      <c r="AI183" s="1">
        <v>64376</v>
      </c>
      <c r="AJ183">
        <v>58.25</v>
      </c>
      <c r="AK183">
        <v>27.55</v>
      </c>
      <c r="AL183">
        <v>45.64</v>
      </c>
      <c r="AM183">
        <v>5.3</v>
      </c>
      <c r="AN183">
        <v>0</v>
      </c>
      <c r="AO183">
        <v>0.64610000000000001</v>
      </c>
      <c r="AP183" s="1">
        <v>1160.6500000000001</v>
      </c>
      <c r="AQ183" s="1">
        <v>1726.83</v>
      </c>
      <c r="AR183" s="1">
        <v>7619.83</v>
      </c>
      <c r="AS183">
        <v>564.72</v>
      </c>
      <c r="AT183">
        <v>426.22</v>
      </c>
      <c r="AU183" s="1">
        <v>11498.24</v>
      </c>
      <c r="AV183" s="1">
        <v>5440.14</v>
      </c>
      <c r="AW183">
        <v>0.43809999999999999</v>
      </c>
      <c r="AX183" s="1">
        <v>5029.7700000000004</v>
      </c>
      <c r="AY183">
        <v>0.40500000000000003</v>
      </c>
      <c r="AZ183" s="1">
        <v>1201.76</v>
      </c>
      <c r="BA183">
        <v>9.6799999999999997E-2</v>
      </c>
      <c r="BB183">
        <v>746.75</v>
      </c>
      <c r="BC183">
        <v>6.0100000000000001E-2</v>
      </c>
      <c r="BD183" s="1">
        <v>12418.41</v>
      </c>
      <c r="BE183" s="1">
        <v>4224.03</v>
      </c>
      <c r="BF183">
        <v>0.72919999999999996</v>
      </c>
      <c r="BG183">
        <v>0.58299999999999996</v>
      </c>
      <c r="BH183">
        <v>0.22889999999999999</v>
      </c>
      <c r="BI183">
        <v>0.1502</v>
      </c>
      <c r="BJ183">
        <v>2.4799999999999999E-2</v>
      </c>
      <c r="BK183">
        <v>1.3100000000000001E-2</v>
      </c>
    </row>
    <row r="184" spans="1:63" x14ac:dyDescent="0.25">
      <c r="A184" t="s">
        <v>184</v>
      </c>
      <c r="B184">
        <v>47332</v>
      </c>
      <c r="C184">
        <v>4</v>
      </c>
      <c r="D184">
        <v>369.82</v>
      </c>
      <c r="E184" s="1">
        <v>1479.29</v>
      </c>
      <c r="F184" s="1">
        <v>1295.56</v>
      </c>
      <c r="G184">
        <v>9.0300000000000005E-2</v>
      </c>
      <c r="H184">
        <v>4.5999999999999999E-3</v>
      </c>
      <c r="I184">
        <v>0.42470000000000002</v>
      </c>
      <c r="J184">
        <v>0</v>
      </c>
      <c r="K184">
        <v>4.6300000000000001E-2</v>
      </c>
      <c r="L184">
        <v>0.33050000000000002</v>
      </c>
      <c r="M184">
        <v>0.10349999999999999</v>
      </c>
      <c r="N184">
        <v>0.51719999999999999</v>
      </c>
      <c r="O184">
        <v>6.1800000000000001E-2</v>
      </c>
      <c r="P184">
        <v>0.1653</v>
      </c>
      <c r="Q184" s="1">
        <v>63278.67</v>
      </c>
      <c r="R184">
        <v>0.3458</v>
      </c>
      <c r="S184">
        <v>0.14949999999999999</v>
      </c>
      <c r="T184">
        <v>0.50470000000000004</v>
      </c>
      <c r="U184">
        <v>15.8</v>
      </c>
      <c r="V184" s="1">
        <v>74202.09</v>
      </c>
      <c r="W184">
        <v>90.73</v>
      </c>
      <c r="X184" s="1">
        <v>132754.9</v>
      </c>
      <c r="Y184">
        <v>0.81569999999999998</v>
      </c>
      <c r="Z184">
        <v>0.126</v>
      </c>
      <c r="AA184">
        <v>5.8299999999999998E-2</v>
      </c>
      <c r="AB184">
        <v>0.18429999999999999</v>
      </c>
      <c r="AC184">
        <v>132.75</v>
      </c>
      <c r="AD184" s="1">
        <v>8151.71</v>
      </c>
      <c r="AE184" s="1">
        <v>1104.67</v>
      </c>
      <c r="AF184" s="1">
        <v>133870.71</v>
      </c>
      <c r="AG184">
        <v>204</v>
      </c>
      <c r="AH184" s="1">
        <v>40768</v>
      </c>
      <c r="AI184" s="1">
        <v>62380</v>
      </c>
      <c r="AJ184">
        <v>93.48</v>
      </c>
      <c r="AK184">
        <v>58</v>
      </c>
      <c r="AL184">
        <v>68.61</v>
      </c>
      <c r="AM184">
        <v>6.51</v>
      </c>
      <c r="AN184">
        <v>0</v>
      </c>
      <c r="AO184">
        <v>1.0720000000000001</v>
      </c>
      <c r="AP184" s="1">
        <v>1682.39</v>
      </c>
      <c r="AQ184" s="1">
        <v>1785.41</v>
      </c>
      <c r="AR184" s="1">
        <v>7886.81</v>
      </c>
      <c r="AS184" s="1">
        <v>1238.25</v>
      </c>
      <c r="AT184">
        <v>484.18</v>
      </c>
      <c r="AU184" s="1">
        <v>13077.04</v>
      </c>
      <c r="AV184" s="1">
        <v>7018.63</v>
      </c>
      <c r="AW184">
        <v>0.42480000000000001</v>
      </c>
      <c r="AX184" s="1">
        <v>7790.32</v>
      </c>
      <c r="AY184">
        <v>0.47149999999999997</v>
      </c>
      <c r="AZ184">
        <v>840.98</v>
      </c>
      <c r="BA184">
        <v>5.0900000000000001E-2</v>
      </c>
      <c r="BB184">
        <v>874.04</v>
      </c>
      <c r="BC184">
        <v>5.2900000000000003E-2</v>
      </c>
      <c r="BD184" s="1">
        <v>16523.96</v>
      </c>
      <c r="BE184" s="1">
        <v>4431.17</v>
      </c>
      <c r="BF184">
        <v>0.83160000000000001</v>
      </c>
      <c r="BG184">
        <v>0.52890000000000004</v>
      </c>
      <c r="BH184">
        <v>0.16400000000000001</v>
      </c>
      <c r="BI184">
        <v>0.2757</v>
      </c>
      <c r="BJ184">
        <v>2.06E-2</v>
      </c>
      <c r="BK184">
        <v>1.0699999999999999E-2</v>
      </c>
    </row>
    <row r="185" spans="1:63" x14ac:dyDescent="0.25">
      <c r="A185" t="s">
        <v>185</v>
      </c>
      <c r="B185">
        <v>48157</v>
      </c>
      <c r="C185">
        <v>89</v>
      </c>
      <c r="D185">
        <v>16.670000000000002</v>
      </c>
      <c r="E185" s="1">
        <v>1483.26</v>
      </c>
      <c r="F185" s="1">
        <v>1616.96</v>
      </c>
      <c r="G185">
        <v>0</v>
      </c>
      <c r="H185">
        <v>0</v>
      </c>
      <c r="I185">
        <v>4.3E-3</v>
      </c>
      <c r="J185">
        <v>1.1999999999999999E-3</v>
      </c>
      <c r="K185">
        <v>4.9500000000000002E-2</v>
      </c>
      <c r="L185">
        <v>0.91649999999999998</v>
      </c>
      <c r="M185">
        <v>2.8400000000000002E-2</v>
      </c>
      <c r="N185">
        <v>0.32029999999999997</v>
      </c>
      <c r="O185">
        <v>0</v>
      </c>
      <c r="P185">
        <v>0.124</v>
      </c>
      <c r="Q185" s="1">
        <v>62239.51</v>
      </c>
      <c r="R185">
        <v>0.28570000000000001</v>
      </c>
      <c r="S185">
        <v>0.15129999999999999</v>
      </c>
      <c r="T185">
        <v>0.56299999999999994</v>
      </c>
      <c r="U185">
        <v>12.01</v>
      </c>
      <c r="V185" s="1">
        <v>83228.89</v>
      </c>
      <c r="W185">
        <v>118.12</v>
      </c>
      <c r="X185" s="1">
        <v>261561.38</v>
      </c>
      <c r="Y185">
        <v>0.80430000000000001</v>
      </c>
      <c r="Z185">
        <v>5.5199999999999999E-2</v>
      </c>
      <c r="AA185">
        <v>0.14050000000000001</v>
      </c>
      <c r="AB185">
        <v>0.19570000000000001</v>
      </c>
      <c r="AC185">
        <v>261.56</v>
      </c>
      <c r="AD185" s="1">
        <v>8242.7800000000007</v>
      </c>
      <c r="AE185">
        <v>856.6</v>
      </c>
      <c r="AF185" s="1">
        <v>194869.16</v>
      </c>
      <c r="AG185">
        <v>459</v>
      </c>
      <c r="AH185" s="1">
        <v>39909</v>
      </c>
      <c r="AI185" s="1">
        <v>64881</v>
      </c>
      <c r="AJ185">
        <v>51.43</v>
      </c>
      <c r="AK185">
        <v>28.25</v>
      </c>
      <c r="AL185">
        <v>28.35</v>
      </c>
      <c r="AM185">
        <v>2.2999999999999998</v>
      </c>
      <c r="AN185">
        <v>0</v>
      </c>
      <c r="AO185">
        <v>0.9899</v>
      </c>
      <c r="AP185" s="1">
        <v>1678.91</v>
      </c>
      <c r="AQ185" s="1">
        <v>1794.41</v>
      </c>
      <c r="AR185" s="1">
        <v>6435.82</v>
      </c>
      <c r="AS185">
        <v>758.18</v>
      </c>
      <c r="AT185">
        <v>242.91</v>
      </c>
      <c r="AU185" s="1">
        <v>10910.23</v>
      </c>
      <c r="AV185" s="1">
        <v>5009.5200000000004</v>
      </c>
      <c r="AW185">
        <v>0.37419999999999998</v>
      </c>
      <c r="AX185" s="1">
        <v>5616.05</v>
      </c>
      <c r="AY185">
        <v>0.41949999999999998</v>
      </c>
      <c r="AZ185" s="1">
        <v>2218.4299999999998</v>
      </c>
      <c r="BA185">
        <v>0.16569999999999999</v>
      </c>
      <c r="BB185">
        <v>544.79999999999995</v>
      </c>
      <c r="BC185">
        <v>4.07E-2</v>
      </c>
      <c r="BD185" s="1">
        <v>13388.8</v>
      </c>
      <c r="BE185" s="1">
        <v>5398.9</v>
      </c>
      <c r="BF185">
        <v>0.93689999999999996</v>
      </c>
      <c r="BG185">
        <v>0.5625</v>
      </c>
      <c r="BH185">
        <v>0.2167</v>
      </c>
      <c r="BI185">
        <v>0.1701</v>
      </c>
      <c r="BJ185">
        <v>3.6999999999999998E-2</v>
      </c>
      <c r="BK185">
        <v>1.37E-2</v>
      </c>
    </row>
    <row r="186" spans="1:63" x14ac:dyDescent="0.25">
      <c r="A186" t="s">
        <v>186</v>
      </c>
      <c r="B186">
        <v>47340</v>
      </c>
      <c r="C186">
        <v>33</v>
      </c>
      <c r="D186">
        <v>223.63</v>
      </c>
      <c r="E186" s="1">
        <v>7379.92</v>
      </c>
      <c r="F186" s="1">
        <v>7211.52</v>
      </c>
      <c r="G186">
        <v>2.3699999999999999E-2</v>
      </c>
      <c r="H186">
        <v>4.0000000000000002E-4</v>
      </c>
      <c r="I186">
        <v>2.1999999999999999E-2</v>
      </c>
      <c r="J186">
        <v>1E-4</v>
      </c>
      <c r="K186">
        <v>3.5900000000000001E-2</v>
      </c>
      <c r="L186">
        <v>0.86970000000000003</v>
      </c>
      <c r="M186">
        <v>4.8099999999999997E-2</v>
      </c>
      <c r="N186">
        <v>0.1114</v>
      </c>
      <c r="O186">
        <v>7.6E-3</v>
      </c>
      <c r="P186">
        <v>9.5500000000000002E-2</v>
      </c>
      <c r="Q186" s="1">
        <v>76742.86</v>
      </c>
      <c r="R186">
        <v>0.10680000000000001</v>
      </c>
      <c r="S186">
        <v>0.2026</v>
      </c>
      <c r="T186">
        <v>0.69059999999999999</v>
      </c>
      <c r="U186">
        <v>50.05</v>
      </c>
      <c r="V186" s="1">
        <v>92219.75</v>
      </c>
      <c r="W186">
        <v>145.61000000000001</v>
      </c>
      <c r="X186" s="1">
        <v>181185.33</v>
      </c>
      <c r="Y186">
        <v>0.89300000000000002</v>
      </c>
      <c r="Z186">
        <v>7.9100000000000004E-2</v>
      </c>
      <c r="AA186">
        <v>2.7900000000000001E-2</v>
      </c>
      <c r="AB186">
        <v>0.107</v>
      </c>
      <c r="AC186">
        <v>181.19</v>
      </c>
      <c r="AD186" s="1">
        <v>7691.13</v>
      </c>
      <c r="AE186">
        <v>780.21</v>
      </c>
      <c r="AF186" s="1">
        <v>198970.1</v>
      </c>
      <c r="AG186">
        <v>474</v>
      </c>
      <c r="AH186" s="1">
        <v>56305</v>
      </c>
      <c r="AI186" s="1">
        <v>134296</v>
      </c>
      <c r="AJ186">
        <v>71.260000000000005</v>
      </c>
      <c r="AK186">
        <v>40.47</v>
      </c>
      <c r="AL186">
        <v>54.58</v>
      </c>
      <c r="AM186">
        <v>5.33</v>
      </c>
      <c r="AN186">
        <v>0</v>
      </c>
      <c r="AO186">
        <v>0.42609999999999998</v>
      </c>
      <c r="AP186" s="1">
        <v>1480.6</v>
      </c>
      <c r="AQ186" s="1">
        <v>1602.05</v>
      </c>
      <c r="AR186" s="1">
        <v>7291.92</v>
      </c>
      <c r="AS186">
        <v>803.66</v>
      </c>
      <c r="AT186">
        <v>521.79</v>
      </c>
      <c r="AU186" s="1">
        <v>11700.02</v>
      </c>
      <c r="AV186" s="1">
        <v>3303</v>
      </c>
      <c r="AW186">
        <v>0.2661</v>
      </c>
      <c r="AX186" s="1">
        <v>6273.93</v>
      </c>
      <c r="AY186">
        <v>0.50549999999999995</v>
      </c>
      <c r="AZ186" s="1">
        <v>2319.79</v>
      </c>
      <c r="BA186">
        <v>0.18690000000000001</v>
      </c>
      <c r="BB186">
        <v>514.96</v>
      </c>
      <c r="BC186">
        <v>4.1500000000000002E-2</v>
      </c>
      <c r="BD186" s="1">
        <v>12411.68</v>
      </c>
      <c r="BE186" s="1">
        <v>2209.94</v>
      </c>
      <c r="BF186">
        <v>0.187</v>
      </c>
      <c r="BG186">
        <v>0.62549999999999994</v>
      </c>
      <c r="BH186">
        <v>0.23710000000000001</v>
      </c>
      <c r="BI186">
        <v>0.1052</v>
      </c>
      <c r="BJ186">
        <v>1.9E-2</v>
      </c>
      <c r="BK186">
        <v>1.32E-2</v>
      </c>
    </row>
    <row r="187" spans="1:63" x14ac:dyDescent="0.25">
      <c r="A187" t="s">
        <v>187</v>
      </c>
      <c r="B187">
        <v>50484</v>
      </c>
      <c r="C187">
        <v>136</v>
      </c>
      <c r="D187">
        <v>7.08</v>
      </c>
      <c r="E187">
        <v>962.9</v>
      </c>
      <c r="F187">
        <v>937.75</v>
      </c>
      <c r="G187">
        <v>1.1000000000000001E-3</v>
      </c>
      <c r="H187">
        <v>1.1000000000000001E-3</v>
      </c>
      <c r="I187">
        <v>2.0999999999999999E-3</v>
      </c>
      <c r="J187">
        <v>2.0999999999999999E-3</v>
      </c>
      <c r="K187">
        <v>1.0699999999999999E-2</v>
      </c>
      <c r="L187">
        <v>0.96909999999999996</v>
      </c>
      <c r="M187">
        <v>1.3899999999999999E-2</v>
      </c>
      <c r="N187">
        <v>0.4531</v>
      </c>
      <c r="O187">
        <v>0</v>
      </c>
      <c r="P187">
        <v>0.18920000000000001</v>
      </c>
      <c r="Q187" s="1">
        <v>51281.27</v>
      </c>
      <c r="R187">
        <v>0.20899999999999999</v>
      </c>
      <c r="S187">
        <v>0.16420000000000001</v>
      </c>
      <c r="T187">
        <v>0.62690000000000001</v>
      </c>
      <c r="U187">
        <v>7</v>
      </c>
      <c r="V187" s="1">
        <v>83978.14</v>
      </c>
      <c r="W187">
        <v>130.15</v>
      </c>
      <c r="X187" s="1">
        <v>289457.09000000003</v>
      </c>
      <c r="Y187">
        <v>0.35099999999999998</v>
      </c>
      <c r="Z187">
        <v>5.5300000000000002E-2</v>
      </c>
      <c r="AA187">
        <v>0.59370000000000001</v>
      </c>
      <c r="AB187">
        <v>0.64900000000000002</v>
      </c>
      <c r="AC187">
        <v>289.45999999999998</v>
      </c>
      <c r="AD187" s="1">
        <v>10355.879999999999</v>
      </c>
      <c r="AE187">
        <v>306.5</v>
      </c>
      <c r="AF187" s="1">
        <v>265503.19</v>
      </c>
      <c r="AG187">
        <v>564</v>
      </c>
      <c r="AH187" s="1">
        <v>31343</v>
      </c>
      <c r="AI187" s="1">
        <v>51229</v>
      </c>
      <c r="AJ187">
        <v>44.62</v>
      </c>
      <c r="AK187">
        <v>21.8</v>
      </c>
      <c r="AL187">
        <v>29.54</v>
      </c>
      <c r="AM187">
        <v>3.6</v>
      </c>
      <c r="AN187">
        <v>0</v>
      </c>
      <c r="AO187">
        <v>0.7369</v>
      </c>
      <c r="AP187" s="1">
        <v>2415.09</v>
      </c>
      <c r="AQ187" s="1">
        <v>2186.14</v>
      </c>
      <c r="AR187" s="1">
        <v>6356.04</v>
      </c>
      <c r="AS187">
        <v>653.6</v>
      </c>
      <c r="AT187">
        <v>426.67</v>
      </c>
      <c r="AU187" s="1">
        <v>12037.53</v>
      </c>
      <c r="AV187" s="1">
        <v>5298.59</v>
      </c>
      <c r="AW187">
        <v>0.29709999999999998</v>
      </c>
      <c r="AX187" s="1">
        <v>9663.7999999999993</v>
      </c>
      <c r="AY187">
        <v>0.54179999999999995</v>
      </c>
      <c r="AZ187" s="1">
        <v>1986.18</v>
      </c>
      <c r="BA187">
        <v>0.1114</v>
      </c>
      <c r="BB187">
        <v>887.82</v>
      </c>
      <c r="BC187">
        <v>4.9799999999999997E-2</v>
      </c>
      <c r="BD187" s="1">
        <v>17836.400000000001</v>
      </c>
      <c r="BE187" s="1">
        <v>4608.34</v>
      </c>
      <c r="BF187">
        <v>1.4802999999999999</v>
      </c>
      <c r="BG187">
        <v>0.50339999999999996</v>
      </c>
      <c r="BH187">
        <v>0.253</v>
      </c>
      <c r="BI187">
        <v>0.14960000000000001</v>
      </c>
      <c r="BJ187">
        <v>5.1900000000000002E-2</v>
      </c>
      <c r="BK187">
        <v>4.2099999999999999E-2</v>
      </c>
    </row>
    <row r="188" spans="1:63" x14ac:dyDescent="0.25">
      <c r="A188" t="s">
        <v>188</v>
      </c>
      <c r="B188">
        <v>49783</v>
      </c>
      <c r="C188">
        <v>45</v>
      </c>
      <c r="D188">
        <v>17.899999999999999</v>
      </c>
      <c r="E188">
        <v>805.64</v>
      </c>
      <c r="F188">
        <v>708.3</v>
      </c>
      <c r="G188">
        <v>4.1999999999999997E-3</v>
      </c>
      <c r="H188">
        <v>0</v>
      </c>
      <c r="I188">
        <v>2.8E-3</v>
      </c>
      <c r="J188">
        <v>0</v>
      </c>
      <c r="K188">
        <v>9.9000000000000008E-3</v>
      </c>
      <c r="L188">
        <v>0.98170000000000002</v>
      </c>
      <c r="M188">
        <v>1.4E-3</v>
      </c>
      <c r="N188">
        <v>3.73E-2</v>
      </c>
      <c r="O188">
        <v>0</v>
      </c>
      <c r="P188">
        <v>9.4E-2</v>
      </c>
      <c r="Q188" s="1">
        <v>66524</v>
      </c>
      <c r="R188">
        <v>0.17860000000000001</v>
      </c>
      <c r="S188">
        <v>0.16070000000000001</v>
      </c>
      <c r="T188">
        <v>0.66069999999999995</v>
      </c>
      <c r="U188">
        <v>5.0999999999999996</v>
      </c>
      <c r="V188" s="1">
        <v>72947.06</v>
      </c>
      <c r="W188">
        <v>145.08000000000001</v>
      </c>
      <c r="X188" s="1">
        <v>153755.91</v>
      </c>
      <c r="Y188">
        <v>0.89739999999999998</v>
      </c>
      <c r="Z188">
        <v>7.7600000000000002E-2</v>
      </c>
      <c r="AA188">
        <v>2.5000000000000001E-2</v>
      </c>
      <c r="AB188">
        <v>0.1026</v>
      </c>
      <c r="AC188">
        <v>153.76</v>
      </c>
      <c r="AD188" s="1">
        <v>3777.65</v>
      </c>
      <c r="AE188">
        <v>494.26</v>
      </c>
      <c r="AF188" s="1">
        <v>163306.17000000001</v>
      </c>
      <c r="AG188">
        <v>356</v>
      </c>
      <c r="AH188" s="1">
        <v>42830</v>
      </c>
      <c r="AI188" s="1">
        <v>71940</v>
      </c>
      <c r="AJ188">
        <v>43.4</v>
      </c>
      <c r="AK188">
        <v>23.59</v>
      </c>
      <c r="AL188">
        <v>29.83</v>
      </c>
      <c r="AM188">
        <v>5.6</v>
      </c>
      <c r="AN188" s="1">
        <v>2849.71</v>
      </c>
      <c r="AO188">
        <v>1.3406</v>
      </c>
      <c r="AP188" s="1">
        <v>1793.01</v>
      </c>
      <c r="AQ188" s="1">
        <v>2140.85</v>
      </c>
      <c r="AR188" s="1">
        <v>7748.86</v>
      </c>
      <c r="AS188">
        <v>790.85</v>
      </c>
      <c r="AT188">
        <v>363.82</v>
      </c>
      <c r="AU188" s="1">
        <v>12837.38</v>
      </c>
      <c r="AV188" s="1">
        <v>6736.11</v>
      </c>
      <c r="AW188">
        <v>0.4607</v>
      </c>
      <c r="AX188" s="1">
        <v>6582.72</v>
      </c>
      <c r="AY188">
        <v>0.45019999999999999</v>
      </c>
      <c r="AZ188">
        <v>959.34</v>
      </c>
      <c r="BA188">
        <v>6.5600000000000006E-2</v>
      </c>
      <c r="BB188">
        <v>344.76</v>
      </c>
      <c r="BC188">
        <v>2.3599999999999999E-2</v>
      </c>
      <c r="BD188" s="1">
        <v>14622.92</v>
      </c>
      <c r="BE188" s="1">
        <v>5763.59</v>
      </c>
      <c r="BF188">
        <v>1.3144</v>
      </c>
      <c r="BG188">
        <v>0.5635</v>
      </c>
      <c r="BH188">
        <v>0.26240000000000002</v>
      </c>
      <c r="BI188">
        <v>0.13689999999999999</v>
      </c>
      <c r="BJ188">
        <v>2.4799999999999999E-2</v>
      </c>
      <c r="BK188">
        <v>1.24E-2</v>
      </c>
    </row>
    <row r="189" spans="1:63" x14ac:dyDescent="0.25">
      <c r="A189" t="s">
        <v>189</v>
      </c>
      <c r="B189">
        <v>48595</v>
      </c>
      <c r="C189">
        <v>61</v>
      </c>
      <c r="D189">
        <v>14.75</v>
      </c>
      <c r="E189">
        <v>899.97</v>
      </c>
      <c r="F189" s="1">
        <v>1000.3</v>
      </c>
      <c r="G189">
        <v>6.0000000000000001E-3</v>
      </c>
      <c r="H189">
        <v>4.0000000000000001E-3</v>
      </c>
      <c r="I189">
        <v>3.0000000000000001E-3</v>
      </c>
      <c r="J189">
        <v>0</v>
      </c>
      <c r="K189">
        <v>2.3E-2</v>
      </c>
      <c r="L189">
        <v>0.96299999999999997</v>
      </c>
      <c r="M189">
        <v>1E-3</v>
      </c>
      <c r="N189">
        <v>9.2200000000000004E-2</v>
      </c>
      <c r="O189">
        <v>2E-3</v>
      </c>
      <c r="P189">
        <v>9.8100000000000007E-2</v>
      </c>
      <c r="Q189" s="1">
        <v>61120.480000000003</v>
      </c>
      <c r="R189">
        <v>0.15490000000000001</v>
      </c>
      <c r="S189">
        <v>0.2394</v>
      </c>
      <c r="T189">
        <v>0.60560000000000003</v>
      </c>
      <c r="U189">
        <v>6</v>
      </c>
      <c r="V189" s="1">
        <v>77824.17</v>
      </c>
      <c r="W189">
        <v>150</v>
      </c>
      <c r="X189" s="1">
        <v>136512.19</v>
      </c>
      <c r="Y189">
        <v>0.88619999999999999</v>
      </c>
      <c r="Z189">
        <v>8.5000000000000006E-2</v>
      </c>
      <c r="AA189">
        <v>2.8899999999999999E-2</v>
      </c>
      <c r="AB189">
        <v>0.1138</v>
      </c>
      <c r="AC189">
        <v>136.51</v>
      </c>
      <c r="AD189" s="1">
        <v>2872.2</v>
      </c>
      <c r="AE189">
        <v>369.48</v>
      </c>
      <c r="AF189" s="1">
        <v>136510.22</v>
      </c>
      <c r="AG189">
        <v>219</v>
      </c>
      <c r="AH189" s="1">
        <v>38082</v>
      </c>
      <c r="AI189" s="1">
        <v>66778</v>
      </c>
      <c r="AJ189">
        <v>27.78</v>
      </c>
      <c r="AK189">
        <v>20.92</v>
      </c>
      <c r="AL189">
        <v>20</v>
      </c>
      <c r="AM189">
        <v>5.3</v>
      </c>
      <c r="AN189" s="1">
        <v>1843.41</v>
      </c>
      <c r="AO189">
        <v>1.4107000000000001</v>
      </c>
      <c r="AP189" s="1">
        <v>1279.44</v>
      </c>
      <c r="AQ189" s="1">
        <v>1644.22</v>
      </c>
      <c r="AR189" s="1">
        <v>7210.76</v>
      </c>
      <c r="AS189">
        <v>336.31</v>
      </c>
      <c r="AT189">
        <v>337.46</v>
      </c>
      <c r="AU189" s="1">
        <v>10808.2</v>
      </c>
      <c r="AV189" s="1">
        <v>5952.06</v>
      </c>
      <c r="AW189">
        <v>0.50229999999999997</v>
      </c>
      <c r="AX189" s="1">
        <v>4283.6000000000004</v>
      </c>
      <c r="AY189">
        <v>0.36149999999999999</v>
      </c>
      <c r="AZ189" s="1">
        <v>1197.28</v>
      </c>
      <c r="BA189">
        <v>0.10100000000000001</v>
      </c>
      <c r="BB189">
        <v>417.75</v>
      </c>
      <c r="BC189">
        <v>3.5299999999999998E-2</v>
      </c>
      <c r="BD189" s="1">
        <v>11850.7</v>
      </c>
      <c r="BE189" s="1">
        <v>5584.34</v>
      </c>
      <c r="BF189">
        <v>2.0083000000000002</v>
      </c>
      <c r="BG189">
        <v>0.56230000000000002</v>
      </c>
      <c r="BH189">
        <v>0.25569999999999998</v>
      </c>
      <c r="BI189">
        <v>5.79E-2</v>
      </c>
      <c r="BJ189">
        <v>3.7400000000000003E-2</v>
      </c>
      <c r="BK189">
        <v>8.6699999999999999E-2</v>
      </c>
    </row>
    <row r="190" spans="1:63" x14ac:dyDescent="0.25">
      <c r="A190" t="s">
        <v>190</v>
      </c>
      <c r="B190">
        <v>43992</v>
      </c>
      <c r="C190">
        <v>22</v>
      </c>
      <c r="D190">
        <v>104.24</v>
      </c>
      <c r="E190" s="1">
        <v>2293.19</v>
      </c>
      <c r="F190" s="1">
        <v>1779.03</v>
      </c>
      <c r="G190">
        <v>5.1000000000000004E-3</v>
      </c>
      <c r="H190">
        <v>0</v>
      </c>
      <c r="I190">
        <v>5.45E-2</v>
      </c>
      <c r="J190">
        <v>0</v>
      </c>
      <c r="K190">
        <v>0.2243</v>
      </c>
      <c r="L190">
        <v>0.55989999999999995</v>
      </c>
      <c r="M190">
        <v>0.15629999999999999</v>
      </c>
      <c r="N190">
        <v>0.70569999999999999</v>
      </c>
      <c r="O190">
        <v>1.14E-2</v>
      </c>
      <c r="P190">
        <v>0.1784</v>
      </c>
      <c r="Q190" s="1">
        <v>53724</v>
      </c>
      <c r="R190">
        <v>0.28570000000000001</v>
      </c>
      <c r="S190">
        <v>0.15870000000000001</v>
      </c>
      <c r="T190">
        <v>0.55559999999999998</v>
      </c>
      <c r="U190">
        <v>14.12</v>
      </c>
      <c r="V190" s="1">
        <v>71792.78</v>
      </c>
      <c r="W190">
        <v>159.03</v>
      </c>
      <c r="X190" s="1">
        <v>81405.2</v>
      </c>
      <c r="Y190">
        <v>0.68279999999999996</v>
      </c>
      <c r="Z190">
        <v>0.22140000000000001</v>
      </c>
      <c r="AA190">
        <v>9.5799999999999996E-2</v>
      </c>
      <c r="AB190">
        <v>0.31719999999999998</v>
      </c>
      <c r="AC190">
        <v>81.41</v>
      </c>
      <c r="AD190" s="1">
        <v>3597.97</v>
      </c>
      <c r="AE190">
        <v>401</v>
      </c>
      <c r="AF190" s="1">
        <v>71790.3</v>
      </c>
      <c r="AG190">
        <v>35</v>
      </c>
      <c r="AH190" s="1">
        <v>29645</v>
      </c>
      <c r="AI190" s="1">
        <v>39947</v>
      </c>
      <c r="AJ190">
        <v>56.79</v>
      </c>
      <c r="AK190">
        <v>39.82</v>
      </c>
      <c r="AL190">
        <v>52.25</v>
      </c>
      <c r="AM190">
        <v>3.3</v>
      </c>
      <c r="AN190">
        <v>0</v>
      </c>
      <c r="AO190">
        <v>1.0849</v>
      </c>
      <c r="AP190" s="1">
        <v>1546.51</v>
      </c>
      <c r="AQ190" s="1">
        <v>2039.24</v>
      </c>
      <c r="AR190" s="1">
        <v>6308.99</v>
      </c>
      <c r="AS190">
        <v>527.82000000000005</v>
      </c>
      <c r="AT190">
        <v>906.87</v>
      </c>
      <c r="AU190" s="1">
        <v>11329.44</v>
      </c>
      <c r="AV190" s="1">
        <v>9597.01</v>
      </c>
      <c r="AW190">
        <v>0.61860000000000004</v>
      </c>
      <c r="AX190" s="1">
        <v>3892.71</v>
      </c>
      <c r="AY190">
        <v>0.25090000000000001</v>
      </c>
      <c r="AZ190">
        <v>589.01</v>
      </c>
      <c r="BA190">
        <v>3.7999999999999999E-2</v>
      </c>
      <c r="BB190" s="1">
        <v>1435.92</v>
      </c>
      <c r="BC190">
        <v>9.2600000000000002E-2</v>
      </c>
      <c r="BD190" s="1">
        <v>15514.65</v>
      </c>
      <c r="BE190" s="1">
        <v>5053.05</v>
      </c>
      <c r="BF190">
        <v>2.7033999999999998</v>
      </c>
      <c r="BG190">
        <v>0.4652</v>
      </c>
      <c r="BH190">
        <v>0.1918</v>
      </c>
      <c r="BI190">
        <v>0.31269999999999998</v>
      </c>
      <c r="BJ190">
        <v>2.01E-2</v>
      </c>
      <c r="BK190">
        <v>1.01E-2</v>
      </c>
    </row>
    <row r="191" spans="1:63" x14ac:dyDescent="0.25">
      <c r="A191" t="s">
        <v>191</v>
      </c>
      <c r="B191">
        <v>44008</v>
      </c>
      <c r="C191">
        <v>24</v>
      </c>
      <c r="D191">
        <v>123.58</v>
      </c>
      <c r="E191" s="1">
        <v>2965.8</v>
      </c>
      <c r="F191" s="1">
        <v>2738.49</v>
      </c>
      <c r="G191">
        <v>7.7000000000000002E-3</v>
      </c>
      <c r="H191">
        <v>4.0000000000000002E-4</v>
      </c>
      <c r="I191">
        <v>2.3699999999999999E-2</v>
      </c>
      <c r="J191">
        <v>6.9999999999999999E-4</v>
      </c>
      <c r="K191">
        <v>2.7E-2</v>
      </c>
      <c r="L191">
        <v>0.90690000000000004</v>
      </c>
      <c r="M191">
        <v>3.3599999999999998E-2</v>
      </c>
      <c r="N191">
        <v>0.50900000000000001</v>
      </c>
      <c r="O191">
        <v>7.7000000000000002E-3</v>
      </c>
      <c r="P191">
        <v>0.19189999999999999</v>
      </c>
      <c r="Q191" s="1">
        <v>69455.28</v>
      </c>
      <c r="R191">
        <v>0.16039999999999999</v>
      </c>
      <c r="S191">
        <v>0.20749999999999999</v>
      </c>
      <c r="T191">
        <v>0.6321</v>
      </c>
      <c r="U191">
        <v>19</v>
      </c>
      <c r="V191" s="1">
        <v>91744.53</v>
      </c>
      <c r="W191">
        <v>149.6</v>
      </c>
      <c r="X191" s="1">
        <v>158160.07</v>
      </c>
      <c r="Y191">
        <v>0.63700000000000001</v>
      </c>
      <c r="Z191">
        <v>0.29260000000000003</v>
      </c>
      <c r="AA191">
        <v>7.0400000000000004E-2</v>
      </c>
      <c r="AB191">
        <v>0.36299999999999999</v>
      </c>
      <c r="AC191">
        <v>158.16</v>
      </c>
      <c r="AD191" s="1">
        <v>6365.39</v>
      </c>
      <c r="AE191">
        <v>503.46</v>
      </c>
      <c r="AF191" s="1">
        <v>145413.92000000001</v>
      </c>
      <c r="AG191">
        <v>260</v>
      </c>
      <c r="AH191" s="1">
        <v>34548</v>
      </c>
      <c r="AI191" s="1">
        <v>50903</v>
      </c>
      <c r="AJ191">
        <v>67.150000000000006</v>
      </c>
      <c r="AK191">
        <v>37.35</v>
      </c>
      <c r="AL191">
        <v>40.08</v>
      </c>
      <c r="AM191">
        <v>3</v>
      </c>
      <c r="AN191">
        <v>0</v>
      </c>
      <c r="AO191">
        <v>1.1084000000000001</v>
      </c>
      <c r="AP191" s="1">
        <v>1609.48</v>
      </c>
      <c r="AQ191" s="1">
        <v>2027.64</v>
      </c>
      <c r="AR191" s="1">
        <v>7637.27</v>
      </c>
      <c r="AS191">
        <v>954.58</v>
      </c>
      <c r="AT191">
        <v>236.96</v>
      </c>
      <c r="AU191" s="1">
        <v>12465.94</v>
      </c>
      <c r="AV191" s="1">
        <v>6068.36</v>
      </c>
      <c r="AW191">
        <v>0.441</v>
      </c>
      <c r="AX191" s="1">
        <v>5968.63</v>
      </c>
      <c r="AY191">
        <v>0.43380000000000002</v>
      </c>
      <c r="AZ191">
        <v>922.97</v>
      </c>
      <c r="BA191">
        <v>6.7100000000000007E-2</v>
      </c>
      <c r="BB191">
        <v>798.97</v>
      </c>
      <c r="BC191">
        <v>5.8099999999999999E-2</v>
      </c>
      <c r="BD191" s="1">
        <v>13758.94</v>
      </c>
      <c r="BE191" s="1">
        <v>4192.6899999999996</v>
      </c>
      <c r="BF191">
        <v>1.2492000000000001</v>
      </c>
      <c r="BG191">
        <v>0.54039999999999999</v>
      </c>
      <c r="BH191">
        <v>0.22589999999999999</v>
      </c>
      <c r="BI191">
        <v>0.19800000000000001</v>
      </c>
      <c r="BJ191">
        <v>2.63E-2</v>
      </c>
      <c r="BK191">
        <v>9.4000000000000004E-3</v>
      </c>
    </row>
    <row r="192" spans="1:63" x14ac:dyDescent="0.25">
      <c r="A192" t="s">
        <v>192</v>
      </c>
      <c r="B192">
        <v>48843</v>
      </c>
      <c r="C192">
        <v>191</v>
      </c>
      <c r="D192">
        <v>11.05</v>
      </c>
      <c r="E192" s="1">
        <v>2110.84</v>
      </c>
      <c r="F192" s="1">
        <v>1934.83</v>
      </c>
      <c r="G192">
        <v>5.0000000000000001E-4</v>
      </c>
      <c r="H192">
        <v>0</v>
      </c>
      <c r="I192">
        <v>6.7000000000000002E-3</v>
      </c>
      <c r="J192">
        <v>2.0999999999999999E-3</v>
      </c>
      <c r="K192">
        <v>6.1999999999999998E-3</v>
      </c>
      <c r="L192">
        <v>0.95709999999999995</v>
      </c>
      <c r="M192">
        <v>2.7400000000000001E-2</v>
      </c>
      <c r="N192">
        <v>0.48799999999999999</v>
      </c>
      <c r="O192">
        <v>0</v>
      </c>
      <c r="P192">
        <v>0.15490000000000001</v>
      </c>
      <c r="Q192" s="1">
        <v>54224.81</v>
      </c>
      <c r="R192">
        <v>0.1118</v>
      </c>
      <c r="S192">
        <v>0.1925</v>
      </c>
      <c r="T192">
        <v>0.69569999999999999</v>
      </c>
      <c r="U192">
        <v>17.27</v>
      </c>
      <c r="V192" s="1">
        <v>72789.41</v>
      </c>
      <c r="W192">
        <v>116.14</v>
      </c>
      <c r="X192" s="1">
        <v>227177.53</v>
      </c>
      <c r="Y192">
        <v>0.43740000000000001</v>
      </c>
      <c r="Z192">
        <v>3.4000000000000002E-2</v>
      </c>
      <c r="AA192">
        <v>0.52859999999999996</v>
      </c>
      <c r="AB192">
        <v>0.56259999999999999</v>
      </c>
      <c r="AC192">
        <v>227.18</v>
      </c>
      <c r="AD192" s="1">
        <v>6452.77</v>
      </c>
      <c r="AE192">
        <v>327.5</v>
      </c>
      <c r="AF192" s="1">
        <v>155800.89000000001</v>
      </c>
      <c r="AG192">
        <v>311</v>
      </c>
      <c r="AH192" s="1">
        <v>33634</v>
      </c>
      <c r="AI192" s="1">
        <v>49733</v>
      </c>
      <c r="AJ192">
        <v>34.1</v>
      </c>
      <c r="AK192">
        <v>22.02</v>
      </c>
      <c r="AL192">
        <v>22.03</v>
      </c>
      <c r="AM192">
        <v>4.55</v>
      </c>
      <c r="AN192">
        <v>0</v>
      </c>
      <c r="AO192">
        <v>0.81040000000000001</v>
      </c>
      <c r="AP192" s="1">
        <v>1583.72</v>
      </c>
      <c r="AQ192" s="1">
        <v>2328.6</v>
      </c>
      <c r="AR192" s="1">
        <v>7584.2</v>
      </c>
      <c r="AS192">
        <v>558.16</v>
      </c>
      <c r="AT192">
        <v>369.03</v>
      </c>
      <c r="AU192" s="1">
        <v>12423.71</v>
      </c>
      <c r="AV192" s="1">
        <v>7172.99</v>
      </c>
      <c r="AW192">
        <v>0.4632</v>
      </c>
      <c r="AX192" s="1">
        <v>5832.53</v>
      </c>
      <c r="AY192">
        <v>0.37669999999999998</v>
      </c>
      <c r="AZ192" s="1">
        <v>1044.02</v>
      </c>
      <c r="BA192">
        <v>6.7400000000000002E-2</v>
      </c>
      <c r="BB192" s="1">
        <v>1435.12</v>
      </c>
      <c r="BC192">
        <v>9.2700000000000005E-2</v>
      </c>
      <c r="BD192" s="1">
        <v>15484.66</v>
      </c>
      <c r="BE192" s="1">
        <v>5239.46</v>
      </c>
      <c r="BF192">
        <v>1.8786</v>
      </c>
      <c r="BG192">
        <v>0.5232</v>
      </c>
      <c r="BH192">
        <v>0.21690000000000001</v>
      </c>
      <c r="BI192">
        <v>0.22439999999999999</v>
      </c>
      <c r="BJ192">
        <v>2.0899999999999998E-2</v>
      </c>
      <c r="BK192">
        <v>1.46E-2</v>
      </c>
    </row>
    <row r="193" spans="1:63" x14ac:dyDescent="0.25">
      <c r="A193" t="s">
        <v>193</v>
      </c>
      <c r="B193">
        <v>46649</v>
      </c>
      <c r="C193">
        <v>63</v>
      </c>
      <c r="D193">
        <v>8.3699999999999992</v>
      </c>
      <c r="E193">
        <v>527.13</v>
      </c>
      <c r="F193">
        <v>552.69000000000005</v>
      </c>
      <c r="G193">
        <v>8.9999999999999993E-3</v>
      </c>
      <c r="H193">
        <v>0</v>
      </c>
      <c r="I193">
        <v>8.9999999999999993E-3</v>
      </c>
      <c r="J193">
        <v>1.8E-3</v>
      </c>
      <c r="K193">
        <v>8.9999999999999993E-3</v>
      </c>
      <c r="L193">
        <v>0.94030000000000002</v>
      </c>
      <c r="M193">
        <v>3.0700000000000002E-2</v>
      </c>
      <c r="N193">
        <v>0.19850000000000001</v>
      </c>
      <c r="O193">
        <v>2.8E-3</v>
      </c>
      <c r="P193">
        <v>8.8900000000000007E-2</v>
      </c>
      <c r="Q193" s="1">
        <v>62603.29</v>
      </c>
      <c r="R193">
        <v>0.16669999999999999</v>
      </c>
      <c r="S193">
        <v>7.1400000000000005E-2</v>
      </c>
      <c r="T193">
        <v>0.76190000000000002</v>
      </c>
      <c r="U193">
        <v>7.2</v>
      </c>
      <c r="V193" s="1">
        <v>77213.5</v>
      </c>
      <c r="W193">
        <v>67.88</v>
      </c>
      <c r="X193" s="1">
        <v>179838.98</v>
      </c>
      <c r="Y193">
        <v>0.9647</v>
      </c>
      <c r="Z193">
        <v>7.9000000000000008E-3</v>
      </c>
      <c r="AA193">
        <v>2.7400000000000001E-2</v>
      </c>
      <c r="AB193">
        <v>3.5299999999999998E-2</v>
      </c>
      <c r="AC193">
        <v>179.84</v>
      </c>
      <c r="AD193" s="1">
        <v>4226.28</v>
      </c>
      <c r="AE193">
        <v>593.04999999999995</v>
      </c>
      <c r="AF193" s="1">
        <v>159605.71</v>
      </c>
      <c r="AG193">
        <v>332</v>
      </c>
      <c r="AH193" s="1">
        <v>35457</v>
      </c>
      <c r="AI193" s="1">
        <v>59008</v>
      </c>
      <c r="AJ193">
        <v>33.729999999999997</v>
      </c>
      <c r="AK193">
        <v>23.19</v>
      </c>
      <c r="AL193">
        <v>26.31</v>
      </c>
      <c r="AM193">
        <v>4.9000000000000004</v>
      </c>
      <c r="AN193" s="1">
        <v>1345.11</v>
      </c>
      <c r="AO193">
        <v>1.4514</v>
      </c>
      <c r="AP193" s="1">
        <v>1953.08</v>
      </c>
      <c r="AQ193" s="1">
        <v>1993.79</v>
      </c>
      <c r="AR193" s="1">
        <v>6839.32</v>
      </c>
      <c r="AS193">
        <v>477.83</v>
      </c>
      <c r="AT193">
        <v>470.06</v>
      </c>
      <c r="AU193" s="1">
        <v>11734.08</v>
      </c>
      <c r="AV193" s="1">
        <v>6578.55</v>
      </c>
      <c r="AW193">
        <v>0.45779999999999998</v>
      </c>
      <c r="AX193" s="1">
        <v>4522.96</v>
      </c>
      <c r="AY193">
        <v>0.31480000000000002</v>
      </c>
      <c r="AZ193" s="1">
        <v>2874.82</v>
      </c>
      <c r="BA193">
        <v>0.2001</v>
      </c>
      <c r="BB193">
        <v>392.82</v>
      </c>
      <c r="BC193">
        <v>2.7300000000000001E-2</v>
      </c>
      <c r="BD193" s="1">
        <v>14369.15</v>
      </c>
      <c r="BE193" s="1">
        <v>7522.45</v>
      </c>
      <c r="BF193">
        <v>2.0381999999999998</v>
      </c>
      <c r="BG193">
        <v>0.55310000000000004</v>
      </c>
      <c r="BH193">
        <v>0.1933</v>
      </c>
      <c r="BI193">
        <v>0.21460000000000001</v>
      </c>
      <c r="BJ193">
        <v>2.7699999999999999E-2</v>
      </c>
      <c r="BK193">
        <v>1.1299999999999999E-2</v>
      </c>
    </row>
    <row r="194" spans="1:63" x14ac:dyDescent="0.25">
      <c r="A194" t="s">
        <v>194</v>
      </c>
      <c r="B194">
        <v>47852</v>
      </c>
      <c r="C194">
        <v>83</v>
      </c>
      <c r="D194">
        <v>13.7</v>
      </c>
      <c r="E194" s="1">
        <v>1137.26</v>
      </c>
      <c r="F194" s="1">
        <v>1166.21</v>
      </c>
      <c r="G194">
        <v>8.9999999999999998E-4</v>
      </c>
      <c r="H194">
        <v>8.9999999999999998E-4</v>
      </c>
      <c r="I194">
        <v>1.6999999999999999E-3</v>
      </c>
      <c r="J194">
        <v>5.1000000000000004E-3</v>
      </c>
      <c r="K194">
        <v>1.6299999999999999E-2</v>
      </c>
      <c r="L194">
        <v>0.94510000000000005</v>
      </c>
      <c r="M194">
        <v>0.03</v>
      </c>
      <c r="N194">
        <v>0.2999</v>
      </c>
      <c r="O194">
        <v>0</v>
      </c>
      <c r="P194">
        <v>0.18920000000000001</v>
      </c>
      <c r="Q194" s="1">
        <v>54628.29</v>
      </c>
      <c r="R194">
        <v>0.28920000000000001</v>
      </c>
      <c r="S194">
        <v>0.1928</v>
      </c>
      <c r="T194">
        <v>0.5181</v>
      </c>
      <c r="U194">
        <v>6</v>
      </c>
      <c r="V194" s="1">
        <v>90609.17</v>
      </c>
      <c r="W194">
        <v>176.91</v>
      </c>
      <c r="X194" s="1">
        <v>154609.32</v>
      </c>
      <c r="Y194">
        <v>0.84089999999999998</v>
      </c>
      <c r="Z194">
        <v>8.3799999999999999E-2</v>
      </c>
      <c r="AA194">
        <v>7.5300000000000006E-2</v>
      </c>
      <c r="AB194">
        <v>0.15909999999999999</v>
      </c>
      <c r="AC194">
        <v>154.61000000000001</v>
      </c>
      <c r="AD194" s="1">
        <v>4376.16</v>
      </c>
      <c r="AE194">
        <v>523.07000000000005</v>
      </c>
      <c r="AF194" s="1">
        <v>137398.74</v>
      </c>
      <c r="AG194">
        <v>226</v>
      </c>
      <c r="AH194" s="1">
        <v>35212</v>
      </c>
      <c r="AI194" s="1">
        <v>54811</v>
      </c>
      <c r="AJ194">
        <v>47.99</v>
      </c>
      <c r="AK194">
        <v>26.03</v>
      </c>
      <c r="AL194">
        <v>33.450000000000003</v>
      </c>
      <c r="AM194">
        <v>4.0999999999999996</v>
      </c>
      <c r="AN194">
        <v>0</v>
      </c>
      <c r="AO194">
        <v>0.95509999999999995</v>
      </c>
      <c r="AP194" s="1">
        <v>1457.08</v>
      </c>
      <c r="AQ194" s="1">
        <v>1663.23</v>
      </c>
      <c r="AR194" s="1">
        <v>6386.54</v>
      </c>
      <c r="AS194">
        <v>614.80999999999995</v>
      </c>
      <c r="AT194">
        <v>342.69</v>
      </c>
      <c r="AU194" s="1">
        <v>10464.36</v>
      </c>
      <c r="AV194" s="1">
        <v>5710.33</v>
      </c>
      <c r="AW194">
        <v>0.49199999999999999</v>
      </c>
      <c r="AX194" s="1">
        <v>3404.67</v>
      </c>
      <c r="AY194">
        <v>0.29330000000000001</v>
      </c>
      <c r="AZ194" s="1">
        <v>1604.29</v>
      </c>
      <c r="BA194">
        <v>0.13819999999999999</v>
      </c>
      <c r="BB194">
        <v>887.27</v>
      </c>
      <c r="BC194">
        <v>7.6399999999999996E-2</v>
      </c>
      <c r="BD194" s="1">
        <v>11606.56</v>
      </c>
      <c r="BE194" s="1">
        <v>5761.18</v>
      </c>
      <c r="BF194">
        <v>1.7786999999999999</v>
      </c>
      <c r="BG194">
        <v>0.5393</v>
      </c>
      <c r="BH194">
        <v>0.24590000000000001</v>
      </c>
      <c r="BI194">
        <v>0.15290000000000001</v>
      </c>
      <c r="BJ194">
        <v>4.2299999999999997E-2</v>
      </c>
      <c r="BK194">
        <v>1.95E-2</v>
      </c>
    </row>
    <row r="195" spans="1:63" x14ac:dyDescent="0.25">
      <c r="A195" t="s">
        <v>195</v>
      </c>
      <c r="B195">
        <v>44016</v>
      </c>
      <c r="C195">
        <v>143</v>
      </c>
      <c r="D195">
        <v>28.89</v>
      </c>
      <c r="E195" s="1">
        <v>4131.08</v>
      </c>
      <c r="F195" s="1">
        <v>3390.84</v>
      </c>
      <c r="G195">
        <v>3.5000000000000001E-3</v>
      </c>
      <c r="H195">
        <v>0</v>
      </c>
      <c r="I195">
        <v>9.0200000000000002E-2</v>
      </c>
      <c r="J195">
        <v>1.1999999999999999E-3</v>
      </c>
      <c r="K195">
        <v>0.25390000000000001</v>
      </c>
      <c r="L195">
        <v>0.55410000000000004</v>
      </c>
      <c r="M195">
        <v>9.7000000000000003E-2</v>
      </c>
      <c r="N195">
        <v>0.72819999999999996</v>
      </c>
      <c r="O195">
        <v>2.0500000000000001E-2</v>
      </c>
      <c r="P195">
        <v>0.1341</v>
      </c>
      <c r="Q195" s="1">
        <v>63551.88</v>
      </c>
      <c r="R195">
        <v>0.14749999999999999</v>
      </c>
      <c r="S195">
        <v>0.25819999999999999</v>
      </c>
      <c r="T195">
        <v>0.59430000000000005</v>
      </c>
      <c r="U195">
        <v>38.5</v>
      </c>
      <c r="V195" s="1">
        <v>81204.639999999999</v>
      </c>
      <c r="W195">
        <v>103.63</v>
      </c>
      <c r="X195" s="1">
        <v>173821.98</v>
      </c>
      <c r="Y195">
        <v>0.61960000000000004</v>
      </c>
      <c r="Z195">
        <v>0.18410000000000001</v>
      </c>
      <c r="AA195">
        <v>0.1963</v>
      </c>
      <c r="AB195">
        <v>0.38040000000000002</v>
      </c>
      <c r="AC195">
        <v>173.82</v>
      </c>
      <c r="AD195" s="1">
        <v>4232.51</v>
      </c>
      <c r="AE195">
        <v>410.67</v>
      </c>
      <c r="AF195" s="1">
        <v>148333.42000000001</v>
      </c>
      <c r="AG195">
        <v>274</v>
      </c>
      <c r="AH195" s="1">
        <v>31770</v>
      </c>
      <c r="AI195" s="1">
        <v>49833</v>
      </c>
      <c r="AJ195">
        <v>33.700000000000003</v>
      </c>
      <c r="AK195">
        <v>21.6</v>
      </c>
      <c r="AL195">
        <v>23.64</v>
      </c>
      <c r="AM195">
        <v>4.2</v>
      </c>
      <c r="AN195" s="1">
        <v>2086.15</v>
      </c>
      <c r="AO195">
        <v>1.4312</v>
      </c>
      <c r="AP195" s="1">
        <v>2094.5500000000002</v>
      </c>
      <c r="AQ195" s="1">
        <v>2162.36</v>
      </c>
      <c r="AR195" s="1">
        <v>7108.61</v>
      </c>
      <c r="AS195">
        <v>944.81</v>
      </c>
      <c r="AT195">
        <v>367.39</v>
      </c>
      <c r="AU195" s="1">
        <v>12677.71</v>
      </c>
      <c r="AV195" s="1">
        <v>6086.59</v>
      </c>
      <c r="AW195">
        <v>0.43680000000000002</v>
      </c>
      <c r="AX195" s="1">
        <v>6210.16</v>
      </c>
      <c r="AY195">
        <v>0.44569999999999999</v>
      </c>
      <c r="AZ195">
        <v>563.86</v>
      </c>
      <c r="BA195">
        <v>4.0500000000000001E-2</v>
      </c>
      <c r="BB195" s="1">
        <v>1073.22</v>
      </c>
      <c r="BC195">
        <v>7.6999999999999999E-2</v>
      </c>
      <c r="BD195" s="1">
        <v>13933.82</v>
      </c>
      <c r="BE195" s="1">
        <v>2990.86</v>
      </c>
      <c r="BF195">
        <v>0.89029999999999998</v>
      </c>
      <c r="BG195">
        <v>0.53420000000000001</v>
      </c>
      <c r="BH195">
        <v>0.20180000000000001</v>
      </c>
      <c r="BI195">
        <v>0.22389999999999999</v>
      </c>
      <c r="BJ195">
        <v>2.4899999999999999E-2</v>
      </c>
      <c r="BK195">
        <v>1.52E-2</v>
      </c>
    </row>
    <row r="196" spans="1:63" x14ac:dyDescent="0.25">
      <c r="A196" t="s">
        <v>196</v>
      </c>
      <c r="B196">
        <v>50492</v>
      </c>
      <c r="C196">
        <v>163</v>
      </c>
      <c r="D196">
        <v>3.9</v>
      </c>
      <c r="E196">
        <v>635.82000000000005</v>
      </c>
      <c r="F196">
        <v>555.39</v>
      </c>
      <c r="G196">
        <v>0</v>
      </c>
      <c r="H196">
        <v>0</v>
      </c>
      <c r="I196">
        <v>1.8E-3</v>
      </c>
      <c r="J196">
        <v>0</v>
      </c>
      <c r="K196">
        <v>1.44E-2</v>
      </c>
      <c r="L196">
        <v>0.97660000000000002</v>
      </c>
      <c r="M196">
        <v>7.1999999999999998E-3</v>
      </c>
      <c r="N196">
        <v>0.43149999999999999</v>
      </c>
      <c r="O196">
        <v>0</v>
      </c>
      <c r="P196">
        <v>0.1701</v>
      </c>
      <c r="Q196" s="1">
        <v>48875.11</v>
      </c>
      <c r="R196">
        <v>0.23080000000000001</v>
      </c>
      <c r="S196">
        <v>0.12820000000000001</v>
      </c>
      <c r="T196">
        <v>0.64100000000000001</v>
      </c>
      <c r="U196">
        <v>5.33</v>
      </c>
      <c r="V196" s="1">
        <v>59804.88</v>
      </c>
      <c r="W196">
        <v>112.82</v>
      </c>
      <c r="X196" s="1">
        <v>134464.26999999999</v>
      </c>
      <c r="Y196">
        <v>0.86809999999999998</v>
      </c>
      <c r="Z196">
        <v>4.4699999999999997E-2</v>
      </c>
      <c r="AA196">
        <v>8.72E-2</v>
      </c>
      <c r="AB196">
        <v>0.13189999999999999</v>
      </c>
      <c r="AC196">
        <v>134.46</v>
      </c>
      <c r="AD196" s="1">
        <v>3237.46</v>
      </c>
      <c r="AE196">
        <v>442.47</v>
      </c>
      <c r="AF196" s="1">
        <v>120728.24</v>
      </c>
      <c r="AG196">
        <v>147</v>
      </c>
      <c r="AH196" s="1">
        <v>32373</v>
      </c>
      <c r="AI196" s="1">
        <v>51842</v>
      </c>
      <c r="AJ196">
        <v>32.659999999999997</v>
      </c>
      <c r="AK196">
        <v>23.26</v>
      </c>
      <c r="AL196">
        <v>23.26</v>
      </c>
      <c r="AM196">
        <v>3.6</v>
      </c>
      <c r="AN196">
        <v>0</v>
      </c>
      <c r="AO196">
        <v>0.70120000000000005</v>
      </c>
      <c r="AP196" s="1">
        <v>2153.9499999999998</v>
      </c>
      <c r="AQ196" s="1">
        <v>3588.3</v>
      </c>
      <c r="AR196" s="1">
        <v>6808.69</v>
      </c>
      <c r="AS196">
        <v>591.51</v>
      </c>
      <c r="AT196">
        <v>582.28</v>
      </c>
      <c r="AU196" s="1">
        <v>13724.73</v>
      </c>
      <c r="AV196" s="1">
        <v>10870.76</v>
      </c>
      <c r="AW196">
        <v>0.68469999999999998</v>
      </c>
      <c r="AX196" s="1">
        <v>3059.7</v>
      </c>
      <c r="AY196">
        <v>0.19270000000000001</v>
      </c>
      <c r="AZ196">
        <v>965.45</v>
      </c>
      <c r="BA196">
        <v>6.08E-2</v>
      </c>
      <c r="BB196">
        <v>981.59</v>
      </c>
      <c r="BC196">
        <v>6.1800000000000001E-2</v>
      </c>
      <c r="BD196" s="1">
        <v>15877.49</v>
      </c>
      <c r="BE196" s="1">
        <v>8676.91</v>
      </c>
      <c r="BF196">
        <v>2.569</v>
      </c>
      <c r="BG196">
        <v>0.46389999999999998</v>
      </c>
      <c r="BH196">
        <v>0.23630000000000001</v>
      </c>
      <c r="BI196">
        <v>0.23330000000000001</v>
      </c>
      <c r="BJ196">
        <v>5.5599999999999997E-2</v>
      </c>
      <c r="BK196">
        <v>1.09E-2</v>
      </c>
    </row>
    <row r="197" spans="1:63" x14ac:dyDescent="0.25">
      <c r="A197" t="s">
        <v>197</v>
      </c>
      <c r="B197">
        <v>46961</v>
      </c>
      <c r="C197">
        <v>28</v>
      </c>
      <c r="D197">
        <v>282.74</v>
      </c>
      <c r="E197" s="1">
        <v>7916.81</v>
      </c>
      <c r="F197" s="1">
        <v>7757.51</v>
      </c>
      <c r="G197">
        <v>5.5199999999999999E-2</v>
      </c>
      <c r="H197">
        <v>1.6999999999999999E-3</v>
      </c>
      <c r="I197">
        <v>0.2742</v>
      </c>
      <c r="J197">
        <v>4.4999999999999997E-3</v>
      </c>
      <c r="K197">
        <v>6.54E-2</v>
      </c>
      <c r="L197">
        <v>0.57820000000000005</v>
      </c>
      <c r="M197">
        <v>2.0899999999999998E-2</v>
      </c>
      <c r="N197">
        <v>0.2452</v>
      </c>
      <c r="O197">
        <v>5.2699999999999997E-2</v>
      </c>
      <c r="P197">
        <v>0.1492</v>
      </c>
      <c r="Q197" s="1">
        <v>72030.259999999995</v>
      </c>
      <c r="R197">
        <v>0.18340000000000001</v>
      </c>
      <c r="S197">
        <v>0.27289999999999998</v>
      </c>
      <c r="T197">
        <v>0.54369999999999996</v>
      </c>
      <c r="U197">
        <v>43.3</v>
      </c>
      <c r="V197" s="1">
        <v>108289.82</v>
      </c>
      <c r="W197">
        <v>180.88</v>
      </c>
      <c r="X197" s="1">
        <v>210342.54</v>
      </c>
      <c r="Y197">
        <v>0.75900000000000001</v>
      </c>
      <c r="Z197">
        <v>0.19819999999999999</v>
      </c>
      <c r="AA197">
        <v>4.2900000000000001E-2</v>
      </c>
      <c r="AB197">
        <v>0.24099999999999999</v>
      </c>
      <c r="AC197">
        <v>210.34</v>
      </c>
      <c r="AD197" s="1">
        <v>9509.23</v>
      </c>
      <c r="AE197">
        <v>853.23</v>
      </c>
      <c r="AF197" s="1">
        <v>206566.82</v>
      </c>
      <c r="AG197">
        <v>487</v>
      </c>
      <c r="AH197" s="1">
        <v>49828</v>
      </c>
      <c r="AI197" s="1">
        <v>91659</v>
      </c>
      <c r="AJ197">
        <v>76.38</v>
      </c>
      <c r="AK197">
        <v>42.05</v>
      </c>
      <c r="AL197">
        <v>50.57</v>
      </c>
      <c r="AM197">
        <v>4.4000000000000004</v>
      </c>
      <c r="AN197">
        <v>0</v>
      </c>
      <c r="AO197">
        <v>0.77959999999999996</v>
      </c>
      <c r="AP197" s="1">
        <v>1425.34</v>
      </c>
      <c r="AQ197" s="1">
        <v>1444.84</v>
      </c>
      <c r="AR197" s="1">
        <v>7951.65</v>
      </c>
      <c r="AS197">
        <v>794.84</v>
      </c>
      <c r="AT197">
        <v>500.32</v>
      </c>
      <c r="AU197" s="1">
        <v>12116.99</v>
      </c>
      <c r="AV197" s="1">
        <v>2777.59</v>
      </c>
      <c r="AW197">
        <v>0.2097</v>
      </c>
      <c r="AX197" s="1">
        <v>8258.92</v>
      </c>
      <c r="AY197">
        <v>0.62360000000000004</v>
      </c>
      <c r="AZ197" s="1">
        <v>1600.26</v>
      </c>
      <c r="BA197">
        <v>0.1208</v>
      </c>
      <c r="BB197">
        <v>606.16999999999996</v>
      </c>
      <c r="BC197">
        <v>4.58E-2</v>
      </c>
      <c r="BD197" s="1">
        <v>13242.93</v>
      </c>
      <c r="BE197" s="1">
        <v>1266.99</v>
      </c>
      <c r="BF197">
        <v>0.16689999999999999</v>
      </c>
      <c r="BG197">
        <v>0.61080000000000001</v>
      </c>
      <c r="BH197">
        <v>0.22339999999999999</v>
      </c>
      <c r="BI197">
        <v>0.1328</v>
      </c>
      <c r="BJ197">
        <v>1.8700000000000001E-2</v>
      </c>
      <c r="BK197">
        <v>1.43E-2</v>
      </c>
    </row>
    <row r="198" spans="1:63" x14ac:dyDescent="0.25">
      <c r="A198" t="s">
        <v>198</v>
      </c>
      <c r="B198">
        <v>44024</v>
      </c>
      <c r="C198">
        <v>29</v>
      </c>
      <c r="D198">
        <v>66.58</v>
      </c>
      <c r="E198" s="1">
        <v>1930.68</v>
      </c>
      <c r="F198" s="1">
        <v>1639.33</v>
      </c>
      <c r="G198">
        <v>1.1999999999999999E-3</v>
      </c>
      <c r="H198">
        <v>5.9999999999999995E-4</v>
      </c>
      <c r="I198">
        <v>6.7000000000000002E-3</v>
      </c>
      <c r="J198">
        <v>1.1999999999999999E-3</v>
      </c>
      <c r="K198">
        <v>2.3199999999999998E-2</v>
      </c>
      <c r="L198">
        <v>0.93600000000000005</v>
      </c>
      <c r="M198">
        <v>3.1099999999999999E-2</v>
      </c>
      <c r="N198">
        <v>0.64119999999999999</v>
      </c>
      <c r="O198">
        <v>5.9999999999999995E-4</v>
      </c>
      <c r="P198">
        <v>0.16819999999999999</v>
      </c>
      <c r="Q198" s="1">
        <v>59605.11</v>
      </c>
      <c r="R198">
        <v>0.1217</v>
      </c>
      <c r="S198">
        <v>0.16520000000000001</v>
      </c>
      <c r="T198">
        <v>0.71299999999999997</v>
      </c>
      <c r="U198">
        <v>18.5</v>
      </c>
      <c r="V198" s="1">
        <v>70571.509999999995</v>
      </c>
      <c r="W198">
        <v>98.3</v>
      </c>
      <c r="X198" s="1">
        <v>91533.4</v>
      </c>
      <c r="Y198">
        <v>0.79290000000000005</v>
      </c>
      <c r="Z198">
        <v>0.17730000000000001</v>
      </c>
      <c r="AA198">
        <v>2.98E-2</v>
      </c>
      <c r="AB198">
        <v>0.20710000000000001</v>
      </c>
      <c r="AC198">
        <v>91.53</v>
      </c>
      <c r="AD198" s="1">
        <v>2988.62</v>
      </c>
      <c r="AE198">
        <v>447.21</v>
      </c>
      <c r="AF198" s="1">
        <v>84008.16</v>
      </c>
      <c r="AG198">
        <v>55</v>
      </c>
      <c r="AH198" s="1">
        <v>29634</v>
      </c>
      <c r="AI198" s="1">
        <v>44200</v>
      </c>
      <c r="AJ198">
        <v>55.93</v>
      </c>
      <c r="AK198">
        <v>29.68</v>
      </c>
      <c r="AL198">
        <v>42.03</v>
      </c>
      <c r="AM198">
        <v>3.9</v>
      </c>
      <c r="AN198">
        <v>0</v>
      </c>
      <c r="AO198">
        <v>0.82540000000000002</v>
      </c>
      <c r="AP198" s="1">
        <v>1441.7</v>
      </c>
      <c r="AQ198" s="1">
        <v>2104.44</v>
      </c>
      <c r="AR198" s="1">
        <v>7197.14</v>
      </c>
      <c r="AS198">
        <v>673.79</v>
      </c>
      <c r="AT198">
        <v>416.18</v>
      </c>
      <c r="AU198" s="1">
        <v>11833.26</v>
      </c>
      <c r="AV198" s="1">
        <v>8799.0499999999993</v>
      </c>
      <c r="AW198">
        <v>0.63829999999999998</v>
      </c>
      <c r="AX198" s="1">
        <v>2839.26</v>
      </c>
      <c r="AY198">
        <v>0.20599999999999999</v>
      </c>
      <c r="AZ198" s="1">
        <v>1110.73</v>
      </c>
      <c r="BA198">
        <v>8.0600000000000005E-2</v>
      </c>
      <c r="BB198" s="1">
        <v>1035.17</v>
      </c>
      <c r="BC198">
        <v>7.51E-2</v>
      </c>
      <c r="BD198" s="1">
        <v>13784.21</v>
      </c>
      <c r="BE198" s="1">
        <v>6791.23</v>
      </c>
      <c r="BF198">
        <v>2.6427999999999998</v>
      </c>
      <c r="BG198">
        <v>0.46889999999999998</v>
      </c>
      <c r="BH198">
        <v>0.22670000000000001</v>
      </c>
      <c r="BI198">
        <v>0.254</v>
      </c>
      <c r="BJ198">
        <v>4.19E-2</v>
      </c>
      <c r="BK198">
        <v>8.5000000000000006E-3</v>
      </c>
    </row>
    <row r="199" spans="1:63" x14ac:dyDescent="0.25">
      <c r="A199" t="s">
        <v>199</v>
      </c>
      <c r="B199">
        <v>65680</v>
      </c>
      <c r="C199">
        <v>382</v>
      </c>
      <c r="D199">
        <v>6.02</v>
      </c>
      <c r="E199" s="1">
        <v>2300.02</v>
      </c>
      <c r="F199" s="1">
        <v>2181.36</v>
      </c>
      <c r="G199">
        <v>1.8E-3</v>
      </c>
      <c r="H199">
        <v>0</v>
      </c>
      <c r="I199">
        <v>2.2499999999999999E-2</v>
      </c>
      <c r="J199">
        <v>8.9999999999999998E-4</v>
      </c>
      <c r="K199">
        <v>6.4000000000000003E-3</v>
      </c>
      <c r="L199">
        <v>0.94220000000000004</v>
      </c>
      <c r="M199">
        <v>2.6100000000000002E-2</v>
      </c>
      <c r="N199">
        <v>0.99050000000000005</v>
      </c>
      <c r="O199">
        <v>0</v>
      </c>
      <c r="P199">
        <v>0.17180000000000001</v>
      </c>
      <c r="Q199" s="1">
        <v>54624.61</v>
      </c>
      <c r="R199">
        <v>0.2</v>
      </c>
      <c r="S199">
        <v>0.2286</v>
      </c>
      <c r="T199">
        <v>0.57140000000000002</v>
      </c>
      <c r="U199">
        <v>21</v>
      </c>
      <c r="V199" s="1">
        <v>86963.1</v>
      </c>
      <c r="W199">
        <v>103.93</v>
      </c>
      <c r="X199" s="1">
        <v>222896.04</v>
      </c>
      <c r="Y199">
        <v>0.41510000000000002</v>
      </c>
      <c r="Z199">
        <v>0.13700000000000001</v>
      </c>
      <c r="AA199">
        <v>0.44800000000000001</v>
      </c>
      <c r="AB199">
        <v>0.58489999999999998</v>
      </c>
      <c r="AC199">
        <v>222.9</v>
      </c>
      <c r="AD199" s="1">
        <v>4903.71</v>
      </c>
      <c r="AE199">
        <v>399.73</v>
      </c>
      <c r="AF199" s="1">
        <v>236676.63</v>
      </c>
      <c r="AG199">
        <v>529</v>
      </c>
      <c r="AH199" s="1">
        <v>30000</v>
      </c>
      <c r="AI199" s="1">
        <v>52256</v>
      </c>
      <c r="AJ199">
        <v>22</v>
      </c>
      <c r="AK199">
        <v>22</v>
      </c>
      <c r="AL199">
        <v>22</v>
      </c>
      <c r="AM199">
        <v>2.5499999999999998</v>
      </c>
      <c r="AN199">
        <v>0</v>
      </c>
      <c r="AO199">
        <v>0.80830000000000002</v>
      </c>
      <c r="AP199" s="1">
        <v>2184.4299999999998</v>
      </c>
      <c r="AQ199" s="1">
        <v>2565.66</v>
      </c>
      <c r="AR199" s="1">
        <v>7277.26</v>
      </c>
      <c r="AS199">
        <v>477.14</v>
      </c>
      <c r="AT199">
        <v>210.57</v>
      </c>
      <c r="AU199" s="1">
        <v>12715.06</v>
      </c>
      <c r="AV199" s="1">
        <v>6361.13</v>
      </c>
      <c r="AW199">
        <v>0.44080000000000003</v>
      </c>
      <c r="AX199" s="1">
        <v>4870.74</v>
      </c>
      <c r="AY199">
        <v>0.33750000000000002</v>
      </c>
      <c r="AZ199" s="1">
        <v>1535.5</v>
      </c>
      <c r="BA199">
        <v>0.10639999999999999</v>
      </c>
      <c r="BB199" s="1">
        <v>1665.13</v>
      </c>
      <c r="BC199">
        <v>0.1154</v>
      </c>
      <c r="BD199" s="1">
        <v>14432.5</v>
      </c>
      <c r="BE199" s="1">
        <v>5405.72</v>
      </c>
      <c r="BF199">
        <v>1.8988</v>
      </c>
      <c r="BG199">
        <v>0.53749999999999998</v>
      </c>
      <c r="BH199">
        <v>0.25040000000000001</v>
      </c>
      <c r="BI199">
        <v>0.1676</v>
      </c>
      <c r="BJ199">
        <v>2.8299999999999999E-2</v>
      </c>
      <c r="BK199">
        <v>1.61E-2</v>
      </c>
    </row>
    <row r="200" spans="1:63" x14ac:dyDescent="0.25">
      <c r="A200" t="s">
        <v>200</v>
      </c>
      <c r="B200">
        <v>44032</v>
      </c>
      <c r="C200">
        <v>100</v>
      </c>
      <c r="D200">
        <v>20.51</v>
      </c>
      <c r="E200" s="1">
        <v>2051.3000000000002</v>
      </c>
      <c r="F200" s="1">
        <v>2026.17</v>
      </c>
      <c r="G200">
        <v>6.8999999999999999E-3</v>
      </c>
      <c r="H200">
        <v>0</v>
      </c>
      <c r="I200">
        <v>2.81E-2</v>
      </c>
      <c r="J200">
        <v>0</v>
      </c>
      <c r="K200">
        <v>1.14E-2</v>
      </c>
      <c r="L200">
        <v>0.90569999999999995</v>
      </c>
      <c r="M200">
        <v>4.7899999999999998E-2</v>
      </c>
      <c r="N200">
        <v>0.56879999999999997</v>
      </c>
      <c r="O200">
        <v>1.5E-3</v>
      </c>
      <c r="P200">
        <v>0.23200000000000001</v>
      </c>
      <c r="Q200" s="1">
        <v>37330.97</v>
      </c>
      <c r="R200">
        <v>0.21160000000000001</v>
      </c>
      <c r="S200">
        <v>0.15870000000000001</v>
      </c>
      <c r="T200">
        <v>0.62960000000000005</v>
      </c>
      <c r="U200">
        <v>15.66</v>
      </c>
      <c r="V200" s="1">
        <v>74671.78</v>
      </c>
      <c r="W200">
        <v>125.68</v>
      </c>
      <c r="X200" s="1">
        <v>133201.47</v>
      </c>
      <c r="Y200">
        <v>0.73409999999999997</v>
      </c>
      <c r="Z200">
        <v>0.2147</v>
      </c>
      <c r="AA200">
        <v>5.1200000000000002E-2</v>
      </c>
      <c r="AB200">
        <v>0.26590000000000003</v>
      </c>
      <c r="AC200">
        <v>133.19999999999999</v>
      </c>
      <c r="AD200" s="1">
        <v>3007.01</v>
      </c>
      <c r="AE200">
        <v>445.07</v>
      </c>
      <c r="AF200" s="1">
        <v>132099.51999999999</v>
      </c>
      <c r="AG200">
        <v>198</v>
      </c>
      <c r="AH200" s="1">
        <v>30603</v>
      </c>
      <c r="AI200" s="1">
        <v>57032</v>
      </c>
      <c r="AJ200">
        <v>33</v>
      </c>
      <c r="AK200">
        <v>22</v>
      </c>
      <c r="AL200">
        <v>22.05</v>
      </c>
      <c r="AM200">
        <v>3.8</v>
      </c>
      <c r="AN200">
        <v>0</v>
      </c>
      <c r="AO200">
        <v>0.68710000000000004</v>
      </c>
      <c r="AP200" s="1">
        <v>1123.45</v>
      </c>
      <c r="AQ200" s="1">
        <v>1430.38</v>
      </c>
      <c r="AR200" s="1">
        <v>5842.37</v>
      </c>
      <c r="AS200">
        <v>570.4</v>
      </c>
      <c r="AT200">
        <v>304.89999999999998</v>
      </c>
      <c r="AU200" s="1">
        <v>9271.5</v>
      </c>
      <c r="AV200" s="1">
        <v>6455.37</v>
      </c>
      <c r="AW200">
        <v>0.54479999999999995</v>
      </c>
      <c r="AX200" s="1">
        <v>2505.9299999999998</v>
      </c>
      <c r="AY200">
        <v>0.21149999999999999</v>
      </c>
      <c r="AZ200" s="1">
        <v>1276.48</v>
      </c>
      <c r="BA200">
        <v>0.1077</v>
      </c>
      <c r="BB200" s="1">
        <v>1611.01</v>
      </c>
      <c r="BC200">
        <v>0.13600000000000001</v>
      </c>
      <c r="BD200" s="1">
        <v>11848.79</v>
      </c>
      <c r="BE200" s="1">
        <v>5976.22</v>
      </c>
      <c r="BF200">
        <v>1.6819999999999999</v>
      </c>
      <c r="BG200">
        <v>0.51790000000000003</v>
      </c>
      <c r="BH200">
        <v>0.2208</v>
      </c>
      <c r="BI200">
        <v>0.21110000000000001</v>
      </c>
      <c r="BJ200">
        <v>3.95E-2</v>
      </c>
      <c r="BK200">
        <v>1.06E-2</v>
      </c>
    </row>
    <row r="201" spans="1:63" x14ac:dyDescent="0.25">
      <c r="A201" t="s">
        <v>201</v>
      </c>
      <c r="B201">
        <v>50278</v>
      </c>
      <c r="C201">
        <v>109</v>
      </c>
      <c r="D201">
        <v>10.9</v>
      </c>
      <c r="E201" s="1">
        <v>1188.3399999999999</v>
      </c>
      <c r="F201" s="1">
        <v>1211.23</v>
      </c>
      <c r="G201">
        <v>3.3E-3</v>
      </c>
      <c r="H201">
        <v>0</v>
      </c>
      <c r="I201">
        <v>2.5000000000000001E-3</v>
      </c>
      <c r="J201">
        <v>0</v>
      </c>
      <c r="K201">
        <v>4.3799999999999999E-2</v>
      </c>
      <c r="L201">
        <v>0.93059999999999998</v>
      </c>
      <c r="M201">
        <v>1.9800000000000002E-2</v>
      </c>
      <c r="N201">
        <v>0.3498</v>
      </c>
      <c r="O201">
        <v>9.1000000000000004E-3</v>
      </c>
      <c r="P201">
        <v>0.1333</v>
      </c>
      <c r="Q201" s="1">
        <v>53388.38</v>
      </c>
      <c r="R201">
        <v>0.2432</v>
      </c>
      <c r="S201">
        <v>0.2432</v>
      </c>
      <c r="T201">
        <v>0.51349999999999996</v>
      </c>
      <c r="U201">
        <v>9.75</v>
      </c>
      <c r="V201" s="1">
        <v>69700.62</v>
      </c>
      <c r="W201">
        <v>117.41</v>
      </c>
      <c r="X201" s="1">
        <v>241592.64</v>
      </c>
      <c r="Y201">
        <v>0.78669999999999995</v>
      </c>
      <c r="Z201">
        <v>0.1613</v>
      </c>
      <c r="AA201">
        <v>5.1999999999999998E-2</v>
      </c>
      <c r="AB201">
        <v>0.21329999999999999</v>
      </c>
      <c r="AC201">
        <v>241.59</v>
      </c>
      <c r="AD201" s="1">
        <v>7828.34</v>
      </c>
      <c r="AE201">
        <v>604.16</v>
      </c>
      <c r="AF201" s="1">
        <v>206362.99</v>
      </c>
      <c r="AG201">
        <v>486</v>
      </c>
      <c r="AH201" s="1">
        <v>32060</v>
      </c>
      <c r="AI201" s="1">
        <v>54565</v>
      </c>
      <c r="AJ201">
        <v>53.4</v>
      </c>
      <c r="AK201">
        <v>30.89</v>
      </c>
      <c r="AL201">
        <v>32.99</v>
      </c>
      <c r="AM201">
        <v>4.9000000000000004</v>
      </c>
      <c r="AN201">
        <v>0</v>
      </c>
      <c r="AO201">
        <v>1.0162</v>
      </c>
      <c r="AP201" s="1">
        <v>1343.97</v>
      </c>
      <c r="AQ201" s="1">
        <v>2009.33</v>
      </c>
      <c r="AR201" s="1">
        <v>6157.39</v>
      </c>
      <c r="AS201">
        <v>438.31</v>
      </c>
      <c r="AT201">
        <v>215.68</v>
      </c>
      <c r="AU201" s="1">
        <v>10164.68</v>
      </c>
      <c r="AV201" s="1">
        <v>4276.1000000000004</v>
      </c>
      <c r="AW201">
        <v>0.3407</v>
      </c>
      <c r="AX201" s="1">
        <v>5981.32</v>
      </c>
      <c r="AY201">
        <v>0.47660000000000002</v>
      </c>
      <c r="AZ201" s="1">
        <v>1536.2</v>
      </c>
      <c r="BA201">
        <v>0.12239999999999999</v>
      </c>
      <c r="BB201">
        <v>756.58</v>
      </c>
      <c r="BC201">
        <v>6.0299999999999999E-2</v>
      </c>
      <c r="BD201" s="1">
        <v>12550.2</v>
      </c>
      <c r="BE201" s="1">
        <v>3790.45</v>
      </c>
      <c r="BF201">
        <v>0.9274</v>
      </c>
      <c r="BG201">
        <v>0.52959999999999996</v>
      </c>
      <c r="BH201">
        <v>0.22900000000000001</v>
      </c>
      <c r="BI201">
        <v>0.1867</v>
      </c>
      <c r="BJ201">
        <v>3.7999999999999999E-2</v>
      </c>
      <c r="BK201">
        <v>1.67E-2</v>
      </c>
    </row>
    <row r="202" spans="1:63" x14ac:dyDescent="0.25">
      <c r="A202" t="s">
        <v>202</v>
      </c>
      <c r="B202">
        <v>44040</v>
      </c>
      <c r="C202">
        <v>7</v>
      </c>
      <c r="D202">
        <v>616.99</v>
      </c>
      <c r="E202" s="1">
        <v>4318.93</v>
      </c>
      <c r="F202" s="1">
        <v>3522.51</v>
      </c>
      <c r="G202">
        <v>4.7999999999999996E-3</v>
      </c>
      <c r="H202">
        <v>5.9999999999999995E-4</v>
      </c>
      <c r="I202">
        <v>0.77800000000000002</v>
      </c>
      <c r="J202">
        <v>1.6999999999999999E-3</v>
      </c>
      <c r="K202">
        <v>2.81E-2</v>
      </c>
      <c r="L202">
        <v>0.11840000000000001</v>
      </c>
      <c r="M202">
        <v>6.8400000000000002E-2</v>
      </c>
      <c r="N202">
        <v>0.84430000000000005</v>
      </c>
      <c r="O202">
        <v>1.09E-2</v>
      </c>
      <c r="P202">
        <v>0.19339999999999999</v>
      </c>
      <c r="Q202" s="1">
        <v>64136.28</v>
      </c>
      <c r="R202">
        <v>0.2</v>
      </c>
      <c r="S202">
        <v>0.23400000000000001</v>
      </c>
      <c r="T202">
        <v>0.56599999999999995</v>
      </c>
      <c r="U202">
        <v>35.9</v>
      </c>
      <c r="V202" s="1">
        <v>81786.94</v>
      </c>
      <c r="W202">
        <v>118.08</v>
      </c>
      <c r="X202" s="1">
        <v>73568.97</v>
      </c>
      <c r="Y202">
        <v>0.71179999999999999</v>
      </c>
      <c r="Z202">
        <v>0.24229999999999999</v>
      </c>
      <c r="AA202">
        <v>4.5900000000000003E-2</v>
      </c>
      <c r="AB202">
        <v>0.28820000000000001</v>
      </c>
      <c r="AC202">
        <v>73.569999999999993</v>
      </c>
      <c r="AD202" s="1">
        <v>4700.99</v>
      </c>
      <c r="AE202">
        <v>720.02</v>
      </c>
      <c r="AF202" s="1">
        <v>67475.5</v>
      </c>
      <c r="AG202">
        <v>28</v>
      </c>
      <c r="AH202" s="1">
        <v>29367</v>
      </c>
      <c r="AI202" s="1">
        <v>38523</v>
      </c>
      <c r="AJ202">
        <v>70.16</v>
      </c>
      <c r="AK202">
        <v>65.09</v>
      </c>
      <c r="AL202">
        <v>59.22</v>
      </c>
      <c r="AM202">
        <v>4.8600000000000003</v>
      </c>
      <c r="AN202">
        <v>0</v>
      </c>
      <c r="AO202">
        <v>1.7243999999999999</v>
      </c>
      <c r="AP202" s="1">
        <v>2144.37</v>
      </c>
      <c r="AQ202" s="1">
        <v>1910.7</v>
      </c>
      <c r="AR202" s="1">
        <v>6973.69</v>
      </c>
      <c r="AS202">
        <v>922.28</v>
      </c>
      <c r="AT202">
        <v>422.06</v>
      </c>
      <c r="AU202" s="1">
        <v>12373.1</v>
      </c>
      <c r="AV202" s="1">
        <v>7971.58</v>
      </c>
      <c r="AW202">
        <v>0.5393</v>
      </c>
      <c r="AX202" s="1">
        <v>5110.09</v>
      </c>
      <c r="AY202">
        <v>0.34570000000000001</v>
      </c>
      <c r="AZ202">
        <v>413.53</v>
      </c>
      <c r="BA202">
        <v>2.8000000000000001E-2</v>
      </c>
      <c r="BB202" s="1">
        <v>1285.82</v>
      </c>
      <c r="BC202">
        <v>8.6999999999999994E-2</v>
      </c>
      <c r="BD202" s="1">
        <v>14781.02</v>
      </c>
      <c r="BE202" s="1">
        <v>4623.21</v>
      </c>
      <c r="BF202">
        <v>2.42</v>
      </c>
      <c r="BG202">
        <v>0.5454</v>
      </c>
      <c r="BH202">
        <v>0.1978</v>
      </c>
      <c r="BI202">
        <v>0.223</v>
      </c>
      <c r="BJ202">
        <v>1.9900000000000001E-2</v>
      </c>
      <c r="BK202">
        <v>1.38E-2</v>
      </c>
    </row>
    <row r="203" spans="1:63" x14ac:dyDescent="0.25">
      <c r="A203" t="s">
        <v>203</v>
      </c>
      <c r="B203">
        <v>44057</v>
      </c>
      <c r="C203">
        <v>93</v>
      </c>
      <c r="D203">
        <v>23.78</v>
      </c>
      <c r="E203" s="1">
        <v>2211.71</v>
      </c>
      <c r="F203" s="1">
        <v>2153.35</v>
      </c>
      <c r="G203">
        <v>3.3E-3</v>
      </c>
      <c r="H203">
        <v>5.0000000000000001E-4</v>
      </c>
      <c r="I203">
        <v>7.9000000000000008E-3</v>
      </c>
      <c r="J203">
        <v>1.4E-3</v>
      </c>
      <c r="K203">
        <v>5.7599999999999998E-2</v>
      </c>
      <c r="L203">
        <v>0.89549999999999996</v>
      </c>
      <c r="M203">
        <v>3.39E-2</v>
      </c>
      <c r="N203">
        <v>0.48459999999999998</v>
      </c>
      <c r="O203">
        <v>1.55E-2</v>
      </c>
      <c r="P203">
        <v>0.16089999999999999</v>
      </c>
      <c r="Q203" s="1">
        <v>64326.87</v>
      </c>
      <c r="R203">
        <v>9.2999999999999999E-2</v>
      </c>
      <c r="S203">
        <v>0.20930000000000001</v>
      </c>
      <c r="T203">
        <v>0.69769999999999999</v>
      </c>
      <c r="U203">
        <v>11.5</v>
      </c>
      <c r="V203" s="1">
        <v>88347.22</v>
      </c>
      <c r="W203">
        <v>185.79</v>
      </c>
      <c r="X203" s="1">
        <v>161833.9</v>
      </c>
      <c r="Y203">
        <v>0.77070000000000005</v>
      </c>
      <c r="Z203">
        <v>0.191</v>
      </c>
      <c r="AA203">
        <v>3.8300000000000001E-2</v>
      </c>
      <c r="AB203">
        <v>0.2293</v>
      </c>
      <c r="AC203">
        <v>161.83000000000001</v>
      </c>
      <c r="AD203" s="1">
        <v>3974.75</v>
      </c>
      <c r="AE203">
        <v>465.32</v>
      </c>
      <c r="AF203" s="1">
        <v>163841.24</v>
      </c>
      <c r="AG203">
        <v>358</v>
      </c>
      <c r="AH203" s="1">
        <v>32218</v>
      </c>
      <c r="AI203" s="1">
        <v>50930</v>
      </c>
      <c r="AJ203">
        <v>49.2</v>
      </c>
      <c r="AK203">
        <v>23.11</v>
      </c>
      <c r="AL203">
        <v>25.48</v>
      </c>
      <c r="AM203">
        <v>3</v>
      </c>
      <c r="AN203" s="1">
        <v>1175.1300000000001</v>
      </c>
      <c r="AO203">
        <v>1.2238</v>
      </c>
      <c r="AP203" s="1">
        <v>1199.33</v>
      </c>
      <c r="AQ203" s="1">
        <v>2025.43</v>
      </c>
      <c r="AR203" s="1">
        <v>6586.39</v>
      </c>
      <c r="AS203">
        <v>669.7</v>
      </c>
      <c r="AT203">
        <v>62.23</v>
      </c>
      <c r="AU203" s="1">
        <v>10543.08</v>
      </c>
      <c r="AV203" s="1">
        <v>6081.51</v>
      </c>
      <c r="AW203">
        <v>0.46489999999999998</v>
      </c>
      <c r="AX203" s="1">
        <v>4661.07</v>
      </c>
      <c r="AY203">
        <v>0.35630000000000001</v>
      </c>
      <c r="AZ203" s="1">
        <v>1280.17</v>
      </c>
      <c r="BA203">
        <v>9.7900000000000001E-2</v>
      </c>
      <c r="BB203" s="1">
        <v>1057.6600000000001</v>
      </c>
      <c r="BC203">
        <v>8.09E-2</v>
      </c>
      <c r="BD203" s="1">
        <v>13080.41</v>
      </c>
      <c r="BE203" s="1">
        <v>5419.54</v>
      </c>
      <c r="BF203">
        <v>1.5076000000000001</v>
      </c>
      <c r="BG203">
        <v>0.50739999999999996</v>
      </c>
      <c r="BH203">
        <v>0.24440000000000001</v>
      </c>
      <c r="BI203">
        <v>0.20330000000000001</v>
      </c>
      <c r="BJ203">
        <v>3.2800000000000003E-2</v>
      </c>
      <c r="BK203">
        <v>1.2200000000000001E-2</v>
      </c>
    </row>
    <row r="204" spans="1:63" x14ac:dyDescent="0.25">
      <c r="A204" t="s">
        <v>204</v>
      </c>
      <c r="B204">
        <v>48942</v>
      </c>
      <c r="C204">
        <v>48</v>
      </c>
      <c r="D204">
        <v>26.08</v>
      </c>
      <c r="E204" s="1">
        <v>1251.6400000000001</v>
      </c>
      <c r="F204" s="1">
        <v>1288.1500000000001</v>
      </c>
      <c r="G204">
        <v>5.4000000000000003E-3</v>
      </c>
      <c r="H204">
        <v>0</v>
      </c>
      <c r="I204">
        <v>5.4000000000000003E-3</v>
      </c>
      <c r="J204">
        <v>0</v>
      </c>
      <c r="K204">
        <v>8.6999999999999994E-2</v>
      </c>
      <c r="L204">
        <v>0.89049999999999996</v>
      </c>
      <c r="M204">
        <v>1.1599999999999999E-2</v>
      </c>
      <c r="N204">
        <v>0.28889999999999999</v>
      </c>
      <c r="O204">
        <v>5.9999999999999995E-4</v>
      </c>
      <c r="P204">
        <v>9.6799999999999997E-2</v>
      </c>
      <c r="Q204" s="1">
        <v>60675.34</v>
      </c>
      <c r="R204">
        <v>0.20930000000000001</v>
      </c>
      <c r="S204">
        <v>0.25580000000000003</v>
      </c>
      <c r="T204">
        <v>0.53490000000000004</v>
      </c>
      <c r="U204">
        <v>11</v>
      </c>
      <c r="V204" s="1">
        <v>72464.55</v>
      </c>
      <c r="W204">
        <v>107.37</v>
      </c>
      <c r="X204" s="1">
        <v>156761.45000000001</v>
      </c>
      <c r="Y204">
        <v>0.87860000000000005</v>
      </c>
      <c r="Z204">
        <v>7.6399999999999996E-2</v>
      </c>
      <c r="AA204">
        <v>4.4900000000000002E-2</v>
      </c>
      <c r="AB204">
        <v>0.12139999999999999</v>
      </c>
      <c r="AC204">
        <v>156.76</v>
      </c>
      <c r="AD204" s="1">
        <v>4893.8599999999997</v>
      </c>
      <c r="AE204">
        <v>556.99</v>
      </c>
      <c r="AF204" s="1">
        <v>153937.29999999999</v>
      </c>
      <c r="AG204">
        <v>297</v>
      </c>
      <c r="AH204" s="1">
        <v>40337</v>
      </c>
      <c r="AI204" s="1">
        <v>62157</v>
      </c>
      <c r="AJ204">
        <v>65.45</v>
      </c>
      <c r="AK204">
        <v>28.86</v>
      </c>
      <c r="AL204">
        <v>38.24</v>
      </c>
      <c r="AM204">
        <v>5.0999999999999996</v>
      </c>
      <c r="AN204">
        <v>0</v>
      </c>
      <c r="AO204">
        <v>0.78469999999999995</v>
      </c>
      <c r="AP204" s="1">
        <v>1457.87</v>
      </c>
      <c r="AQ204" s="1">
        <v>1438.59</v>
      </c>
      <c r="AR204" s="1">
        <v>6275.88</v>
      </c>
      <c r="AS204">
        <v>341.13</v>
      </c>
      <c r="AT204">
        <v>145.68</v>
      </c>
      <c r="AU204" s="1">
        <v>9659.14</v>
      </c>
      <c r="AV204" s="1">
        <v>5069.0200000000004</v>
      </c>
      <c r="AW204">
        <v>0.45550000000000002</v>
      </c>
      <c r="AX204" s="1">
        <v>4027.22</v>
      </c>
      <c r="AY204">
        <v>0.3619</v>
      </c>
      <c r="AZ204" s="1">
        <v>1509.23</v>
      </c>
      <c r="BA204">
        <v>0.1356</v>
      </c>
      <c r="BB204">
        <v>522.1</v>
      </c>
      <c r="BC204">
        <v>4.6899999999999997E-2</v>
      </c>
      <c r="BD204" s="1">
        <v>11127.57</v>
      </c>
      <c r="BE204" s="1">
        <v>5164.1099999999997</v>
      </c>
      <c r="BF204">
        <v>1.0814999999999999</v>
      </c>
      <c r="BG204">
        <v>0.57909999999999995</v>
      </c>
      <c r="BH204">
        <v>0.22539999999999999</v>
      </c>
      <c r="BI204">
        <v>0.15939999999999999</v>
      </c>
      <c r="BJ204">
        <v>1.9900000000000001E-2</v>
      </c>
      <c r="BK204">
        <v>1.6199999999999999E-2</v>
      </c>
    </row>
    <row r="205" spans="1:63" x14ac:dyDescent="0.25">
      <c r="A205" t="s">
        <v>205</v>
      </c>
      <c r="B205">
        <v>45377</v>
      </c>
      <c r="C205">
        <v>55</v>
      </c>
      <c r="D205">
        <v>18.52</v>
      </c>
      <c r="E205" s="1">
        <v>1018.7</v>
      </c>
      <c r="F205" s="1">
        <v>1008.16</v>
      </c>
      <c r="G205">
        <v>2E-3</v>
      </c>
      <c r="H205">
        <v>1E-3</v>
      </c>
      <c r="I205">
        <v>1.1900000000000001E-2</v>
      </c>
      <c r="J205">
        <v>0</v>
      </c>
      <c r="K205">
        <v>1.49E-2</v>
      </c>
      <c r="L205">
        <v>0.93759999999999999</v>
      </c>
      <c r="M205">
        <v>3.27E-2</v>
      </c>
      <c r="N205">
        <v>0.4829</v>
      </c>
      <c r="O205">
        <v>1E-3</v>
      </c>
      <c r="P205">
        <v>0.1328</v>
      </c>
      <c r="Q205" s="1">
        <v>51274.31</v>
      </c>
      <c r="R205">
        <v>0.2029</v>
      </c>
      <c r="S205">
        <v>0.33329999999999999</v>
      </c>
      <c r="T205">
        <v>0.46379999999999999</v>
      </c>
      <c r="U205">
        <v>9.2899999999999991</v>
      </c>
      <c r="V205" s="1">
        <v>83684.62</v>
      </c>
      <c r="W205">
        <v>104.41</v>
      </c>
      <c r="X205" s="1">
        <v>122246.44</v>
      </c>
      <c r="Y205">
        <v>0.77310000000000001</v>
      </c>
      <c r="Z205">
        <v>0.1583</v>
      </c>
      <c r="AA205">
        <v>6.8599999999999994E-2</v>
      </c>
      <c r="AB205">
        <v>0.22689999999999999</v>
      </c>
      <c r="AC205">
        <v>122.25</v>
      </c>
      <c r="AD205" s="1">
        <v>2817.15</v>
      </c>
      <c r="AE205">
        <v>354.64</v>
      </c>
      <c r="AF205" s="1">
        <v>114809.5</v>
      </c>
      <c r="AG205">
        <v>134</v>
      </c>
      <c r="AH205" s="1">
        <v>31898</v>
      </c>
      <c r="AI205" s="1">
        <v>47603</v>
      </c>
      <c r="AJ205">
        <v>30.4</v>
      </c>
      <c r="AK205">
        <v>22.02</v>
      </c>
      <c r="AL205">
        <v>24.88</v>
      </c>
      <c r="AM205">
        <v>4.7</v>
      </c>
      <c r="AN205">
        <v>0</v>
      </c>
      <c r="AO205">
        <v>0.81520000000000004</v>
      </c>
      <c r="AP205" s="1">
        <v>1443.42</v>
      </c>
      <c r="AQ205" s="1">
        <v>2178.4499999999998</v>
      </c>
      <c r="AR205" s="1">
        <v>6607.85</v>
      </c>
      <c r="AS205">
        <v>840.82</v>
      </c>
      <c r="AT205">
        <v>229.07</v>
      </c>
      <c r="AU205" s="1">
        <v>11299.61</v>
      </c>
      <c r="AV205" s="1">
        <v>7901.6</v>
      </c>
      <c r="AW205">
        <v>0.60729999999999995</v>
      </c>
      <c r="AX205" s="1">
        <v>2269.52</v>
      </c>
      <c r="AY205">
        <v>0.1744</v>
      </c>
      <c r="AZ205" s="1">
        <v>1559.67</v>
      </c>
      <c r="BA205">
        <v>0.11990000000000001</v>
      </c>
      <c r="BB205" s="1">
        <v>1280.92</v>
      </c>
      <c r="BC205">
        <v>9.8400000000000001E-2</v>
      </c>
      <c r="BD205" s="1">
        <v>13011.71</v>
      </c>
      <c r="BE205" s="1">
        <v>7045.44</v>
      </c>
      <c r="BF205">
        <v>2.8064</v>
      </c>
      <c r="BG205">
        <v>0.49559999999999998</v>
      </c>
      <c r="BH205">
        <v>0.22259999999999999</v>
      </c>
      <c r="BI205">
        <v>0.24260000000000001</v>
      </c>
      <c r="BJ205">
        <v>2.1600000000000001E-2</v>
      </c>
      <c r="BK205">
        <v>1.7600000000000001E-2</v>
      </c>
    </row>
    <row r="206" spans="1:63" x14ac:dyDescent="0.25">
      <c r="A206" t="s">
        <v>206</v>
      </c>
      <c r="B206">
        <v>45385</v>
      </c>
      <c r="C206">
        <v>59</v>
      </c>
      <c r="D206">
        <v>13.83</v>
      </c>
      <c r="E206">
        <v>816.16</v>
      </c>
      <c r="F206">
        <v>879.09</v>
      </c>
      <c r="G206">
        <v>0</v>
      </c>
      <c r="H206">
        <v>0</v>
      </c>
      <c r="I206">
        <v>0</v>
      </c>
      <c r="J206">
        <v>0</v>
      </c>
      <c r="K206">
        <v>0.1047</v>
      </c>
      <c r="L206">
        <v>0.86919999999999997</v>
      </c>
      <c r="M206">
        <v>2.6200000000000001E-2</v>
      </c>
      <c r="N206">
        <v>0.3584</v>
      </c>
      <c r="O206">
        <v>0</v>
      </c>
      <c r="P206">
        <v>0.1353</v>
      </c>
      <c r="Q206" s="1">
        <v>62189.599999999999</v>
      </c>
      <c r="R206">
        <v>0.23730000000000001</v>
      </c>
      <c r="S206">
        <v>0.1525</v>
      </c>
      <c r="T206">
        <v>0.61019999999999996</v>
      </c>
      <c r="U206">
        <v>10.1</v>
      </c>
      <c r="V206" s="1">
        <v>60304.13</v>
      </c>
      <c r="W206">
        <v>78.599999999999994</v>
      </c>
      <c r="X206" s="1">
        <v>164303.89000000001</v>
      </c>
      <c r="Y206">
        <v>0.74399999999999999</v>
      </c>
      <c r="Z206">
        <v>5.04E-2</v>
      </c>
      <c r="AA206">
        <v>0.20569999999999999</v>
      </c>
      <c r="AB206">
        <v>0.25600000000000001</v>
      </c>
      <c r="AC206">
        <v>164.3</v>
      </c>
      <c r="AD206" s="1">
        <v>4609.79</v>
      </c>
      <c r="AE206">
        <v>421.8</v>
      </c>
      <c r="AF206" s="1">
        <v>145276.18</v>
      </c>
      <c r="AG206">
        <v>259</v>
      </c>
      <c r="AH206" s="1">
        <v>38171</v>
      </c>
      <c r="AI206" s="1">
        <v>54655</v>
      </c>
      <c r="AJ206">
        <v>46.8</v>
      </c>
      <c r="AK206">
        <v>22.58</v>
      </c>
      <c r="AL206">
        <v>32.450000000000003</v>
      </c>
      <c r="AM206">
        <v>3.6</v>
      </c>
      <c r="AN206" s="1">
        <v>1333.46</v>
      </c>
      <c r="AO206">
        <v>1.0858000000000001</v>
      </c>
      <c r="AP206" s="1">
        <v>1578.62</v>
      </c>
      <c r="AQ206" s="1">
        <v>1806.87</v>
      </c>
      <c r="AR206" s="1">
        <v>6370.01</v>
      </c>
      <c r="AS206">
        <v>469.79</v>
      </c>
      <c r="AT206">
        <v>13.59</v>
      </c>
      <c r="AU206" s="1">
        <v>10238.879999999999</v>
      </c>
      <c r="AV206" s="1">
        <v>6628.25</v>
      </c>
      <c r="AW206">
        <v>0.51439999999999997</v>
      </c>
      <c r="AX206" s="1">
        <v>4323.09</v>
      </c>
      <c r="AY206">
        <v>0.33550000000000002</v>
      </c>
      <c r="AZ206" s="1">
        <v>1378.25</v>
      </c>
      <c r="BA206">
        <v>0.107</v>
      </c>
      <c r="BB206">
        <v>555.42999999999995</v>
      </c>
      <c r="BC206">
        <v>4.3099999999999999E-2</v>
      </c>
      <c r="BD206" s="1">
        <v>12885.02</v>
      </c>
      <c r="BE206" s="1">
        <v>6908.87</v>
      </c>
      <c r="BF206">
        <v>1.9781</v>
      </c>
      <c r="BG206">
        <v>0.6129</v>
      </c>
      <c r="BH206">
        <v>0.18010000000000001</v>
      </c>
      <c r="BI206">
        <v>0.16800000000000001</v>
      </c>
      <c r="BJ206">
        <v>0.02</v>
      </c>
      <c r="BK206">
        <v>1.9E-2</v>
      </c>
    </row>
    <row r="207" spans="1:63" x14ac:dyDescent="0.25">
      <c r="A207" t="s">
        <v>207</v>
      </c>
      <c r="B207">
        <v>44065</v>
      </c>
      <c r="C207">
        <v>7</v>
      </c>
      <c r="D207">
        <v>218.96</v>
      </c>
      <c r="E207" s="1">
        <v>1532.73</v>
      </c>
      <c r="F207" s="1">
        <v>1678.5</v>
      </c>
      <c r="G207">
        <v>6.0000000000000001E-3</v>
      </c>
      <c r="H207">
        <v>0</v>
      </c>
      <c r="I207">
        <v>8.1100000000000005E-2</v>
      </c>
      <c r="J207">
        <v>3.0000000000000001E-3</v>
      </c>
      <c r="K207">
        <v>4.2299999999999997E-2</v>
      </c>
      <c r="L207">
        <v>0.82050000000000001</v>
      </c>
      <c r="M207">
        <v>4.7100000000000003E-2</v>
      </c>
      <c r="N207">
        <v>0.62090000000000001</v>
      </c>
      <c r="O207">
        <v>1.8E-3</v>
      </c>
      <c r="P207">
        <v>0.1522</v>
      </c>
      <c r="Q207" s="1">
        <v>59688.94</v>
      </c>
      <c r="R207">
        <v>0.17829999999999999</v>
      </c>
      <c r="S207">
        <v>0.21709999999999999</v>
      </c>
      <c r="T207">
        <v>0.60470000000000002</v>
      </c>
      <c r="U207">
        <v>12</v>
      </c>
      <c r="V207" s="1">
        <v>74356.5</v>
      </c>
      <c r="W207">
        <v>124.97</v>
      </c>
      <c r="X207" s="1">
        <v>90413.61</v>
      </c>
      <c r="Y207">
        <v>0.69510000000000005</v>
      </c>
      <c r="Z207">
        <v>0.1825</v>
      </c>
      <c r="AA207">
        <v>0.12239999999999999</v>
      </c>
      <c r="AB207">
        <v>0.3049</v>
      </c>
      <c r="AC207">
        <v>90.41</v>
      </c>
      <c r="AD207" s="1">
        <v>3183.95</v>
      </c>
      <c r="AE207">
        <v>458.65</v>
      </c>
      <c r="AF207" s="1">
        <v>74547</v>
      </c>
      <c r="AG207">
        <v>40</v>
      </c>
      <c r="AH207" s="1">
        <v>28156</v>
      </c>
      <c r="AI207" s="1">
        <v>42812</v>
      </c>
      <c r="AJ207">
        <v>48.2</v>
      </c>
      <c r="AK207">
        <v>33.47</v>
      </c>
      <c r="AL207">
        <v>33.159999999999997</v>
      </c>
      <c r="AM207">
        <v>4.0999999999999996</v>
      </c>
      <c r="AN207">
        <v>0</v>
      </c>
      <c r="AO207">
        <v>0.79620000000000002</v>
      </c>
      <c r="AP207" s="1">
        <v>1848.54</v>
      </c>
      <c r="AQ207" s="1">
        <v>1802.35</v>
      </c>
      <c r="AR207" s="1">
        <v>7022.86</v>
      </c>
      <c r="AS207">
        <v>672.74</v>
      </c>
      <c r="AT207">
        <v>52.56</v>
      </c>
      <c r="AU207" s="1">
        <v>11399.06</v>
      </c>
      <c r="AV207" s="1">
        <v>8018.79</v>
      </c>
      <c r="AW207">
        <v>0.58189999999999997</v>
      </c>
      <c r="AX207" s="1">
        <v>2442.91</v>
      </c>
      <c r="AY207">
        <v>0.17730000000000001</v>
      </c>
      <c r="AZ207" s="1">
        <v>2365.2399999999998</v>
      </c>
      <c r="BA207">
        <v>0.1716</v>
      </c>
      <c r="BB207">
        <v>953.69</v>
      </c>
      <c r="BC207">
        <v>6.9199999999999998E-2</v>
      </c>
      <c r="BD207" s="1">
        <v>13780.62</v>
      </c>
      <c r="BE207" s="1">
        <v>8664.1</v>
      </c>
      <c r="BF207">
        <v>3.3635999999999999</v>
      </c>
      <c r="BG207">
        <v>0.58489999999999998</v>
      </c>
      <c r="BH207">
        <v>0.23150000000000001</v>
      </c>
      <c r="BI207">
        <v>0.14030000000000001</v>
      </c>
      <c r="BJ207">
        <v>2.5100000000000001E-2</v>
      </c>
      <c r="BK207">
        <v>1.8100000000000002E-2</v>
      </c>
    </row>
    <row r="208" spans="1:63" x14ac:dyDescent="0.25">
      <c r="A208" t="s">
        <v>208</v>
      </c>
      <c r="B208">
        <v>46342</v>
      </c>
      <c r="C208">
        <v>41</v>
      </c>
      <c r="D208">
        <v>65.760000000000005</v>
      </c>
      <c r="E208" s="1">
        <v>2696.3</v>
      </c>
      <c r="F208" s="1">
        <v>2799.86</v>
      </c>
      <c r="G208">
        <v>6.9999999999999999E-4</v>
      </c>
      <c r="H208">
        <v>0</v>
      </c>
      <c r="I208">
        <v>1.6799999999999999E-2</v>
      </c>
      <c r="J208">
        <v>1.4E-3</v>
      </c>
      <c r="K208">
        <v>3.2500000000000001E-2</v>
      </c>
      <c r="L208">
        <v>0.91069999999999995</v>
      </c>
      <c r="M208">
        <v>3.7900000000000003E-2</v>
      </c>
      <c r="N208">
        <v>0.51980000000000004</v>
      </c>
      <c r="O208">
        <v>8.0999999999999996E-3</v>
      </c>
      <c r="P208">
        <v>0.18559999999999999</v>
      </c>
      <c r="Q208" s="1">
        <v>65996.960000000006</v>
      </c>
      <c r="R208">
        <v>0.17960000000000001</v>
      </c>
      <c r="S208">
        <v>0.19420000000000001</v>
      </c>
      <c r="T208">
        <v>0.62619999999999998</v>
      </c>
      <c r="U208">
        <v>15</v>
      </c>
      <c r="V208" s="1">
        <v>99559.07</v>
      </c>
      <c r="W208">
        <v>172.34</v>
      </c>
      <c r="X208" s="1">
        <v>112475.24</v>
      </c>
      <c r="Y208">
        <v>0.86419999999999997</v>
      </c>
      <c r="Z208">
        <v>7.8600000000000003E-2</v>
      </c>
      <c r="AA208">
        <v>5.7200000000000001E-2</v>
      </c>
      <c r="AB208">
        <v>0.1358</v>
      </c>
      <c r="AC208">
        <v>112.48</v>
      </c>
      <c r="AD208" s="1">
        <v>2509.84</v>
      </c>
      <c r="AE208">
        <v>366.54</v>
      </c>
      <c r="AF208" s="1">
        <v>104413.35</v>
      </c>
      <c r="AG208">
        <v>97</v>
      </c>
      <c r="AH208" s="1">
        <v>36491</v>
      </c>
      <c r="AI208" s="1">
        <v>54852</v>
      </c>
      <c r="AJ208">
        <v>24.5</v>
      </c>
      <c r="AK208">
        <v>22.01</v>
      </c>
      <c r="AL208">
        <v>24.11</v>
      </c>
      <c r="AM208">
        <v>0</v>
      </c>
      <c r="AN208" s="1">
        <v>1480.61</v>
      </c>
      <c r="AO208">
        <v>1.1805000000000001</v>
      </c>
      <c r="AP208" s="1">
        <v>1452.66</v>
      </c>
      <c r="AQ208" s="1">
        <v>2291.87</v>
      </c>
      <c r="AR208" s="1">
        <v>6836.47</v>
      </c>
      <c r="AS208">
        <v>701.45</v>
      </c>
      <c r="AT208">
        <v>371.57</v>
      </c>
      <c r="AU208" s="1">
        <v>11654.02</v>
      </c>
      <c r="AV208" s="1">
        <v>6623.06</v>
      </c>
      <c r="AW208">
        <v>0.53649999999999998</v>
      </c>
      <c r="AX208" s="1">
        <v>3386.95</v>
      </c>
      <c r="AY208">
        <v>0.27439999999999998</v>
      </c>
      <c r="AZ208" s="1">
        <v>1408.97</v>
      </c>
      <c r="BA208">
        <v>0.11409999999999999</v>
      </c>
      <c r="BB208">
        <v>926.35</v>
      </c>
      <c r="BC208">
        <v>7.4999999999999997E-2</v>
      </c>
      <c r="BD208" s="1">
        <v>12345.34</v>
      </c>
      <c r="BE208" s="1">
        <v>7177.86</v>
      </c>
      <c r="BF208">
        <v>2.2523</v>
      </c>
      <c r="BG208">
        <v>0.49830000000000002</v>
      </c>
      <c r="BH208">
        <v>0.19420000000000001</v>
      </c>
      <c r="BI208">
        <v>0.2752</v>
      </c>
      <c r="BJ208">
        <v>2.7300000000000001E-2</v>
      </c>
      <c r="BK208">
        <v>5.0000000000000001E-3</v>
      </c>
    </row>
    <row r="209" spans="1:63" x14ac:dyDescent="0.25">
      <c r="A209" t="s">
        <v>209</v>
      </c>
      <c r="B209">
        <v>46193</v>
      </c>
      <c r="C209">
        <v>182</v>
      </c>
      <c r="D209">
        <v>9.52</v>
      </c>
      <c r="E209" s="1">
        <v>1731.95</v>
      </c>
      <c r="F209" s="1">
        <v>1637.14</v>
      </c>
      <c r="G209">
        <v>3.7000000000000002E-3</v>
      </c>
      <c r="H209">
        <v>1.1999999999999999E-3</v>
      </c>
      <c r="I209">
        <v>4.8999999999999998E-3</v>
      </c>
      <c r="J209">
        <v>1.1999999999999999E-3</v>
      </c>
      <c r="K209">
        <v>2.0799999999999999E-2</v>
      </c>
      <c r="L209">
        <v>0.94199999999999995</v>
      </c>
      <c r="M209">
        <v>2.63E-2</v>
      </c>
      <c r="N209">
        <v>0.34179999999999999</v>
      </c>
      <c r="O209">
        <v>1.8E-3</v>
      </c>
      <c r="P209">
        <v>0.1646</v>
      </c>
      <c r="Q209" s="1">
        <v>53663.71</v>
      </c>
      <c r="R209">
        <v>0.19789999999999999</v>
      </c>
      <c r="S209">
        <v>0.16669999999999999</v>
      </c>
      <c r="T209">
        <v>0.63539999999999996</v>
      </c>
      <c r="U209">
        <v>12</v>
      </c>
      <c r="V209" s="1">
        <v>79246.33</v>
      </c>
      <c r="W209">
        <v>136.88</v>
      </c>
      <c r="X209" s="1">
        <v>180791.7</v>
      </c>
      <c r="Y209">
        <v>0.9103</v>
      </c>
      <c r="Z209">
        <v>6.2799999999999995E-2</v>
      </c>
      <c r="AA209">
        <v>2.69E-2</v>
      </c>
      <c r="AB209">
        <v>8.9700000000000002E-2</v>
      </c>
      <c r="AC209">
        <v>180.79</v>
      </c>
      <c r="AD209" s="1">
        <v>4025.15</v>
      </c>
      <c r="AE209">
        <v>554.66999999999996</v>
      </c>
      <c r="AF209" s="1">
        <v>168991.97</v>
      </c>
      <c r="AG209">
        <v>379</v>
      </c>
      <c r="AH209" s="1">
        <v>38675</v>
      </c>
      <c r="AI209" s="1">
        <v>55056</v>
      </c>
      <c r="AJ209">
        <v>28.1</v>
      </c>
      <c r="AK209">
        <v>22</v>
      </c>
      <c r="AL209">
        <v>23.59</v>
      </c>
      <c r="AM209">
        <v>5</v>
      </c>
      <c r="AN209">
        <v>0</v>
      </c>
      <c r="AO209">
        <v>0.85419999999999996</v>
      </c>
      <c r="AP209" s="1">
        <v>1517.92</v>
      </c>
      <c r="AQ209" s="1">
        <v>1961.17</v>
      </c>
      <c r="AR209" s="1">
        <v>6001.81</v>
      </c>
      <c r="AS209">
        <v>878.02</v>
      </c>
      <c r="AT209">
        <v>289.39</v>
      </c>
      <c r="AU209" s="1">
        <v>10648.3</v>
      </c>
      <c r="AV209" s="1">
        <v>6979.52</v>
      </c>
      <c r="AW209">
        <v>0.54659999999999997</v>
      </c>
      <c r="AX209" s="1">
        <v>3408.8</v>
      </c>
      <c r="AY209">
        <v>0.26690000000000003</v>
      </c>
      <c r="AZ209" s="1">
        <v>1288.52</v>
      </c>
      <c r="BA209">
        <v>0.1009</v>
      </c>
      <c r="BB209" s="1">
        <v>1092.79</v>
      </c>
      <c r="BC209">
        <v>8.5599999999999996E-2</v>
      </c>
      <c r="BD209" s="1">
        <v>12769.62</v>
      </c>
      <c r="BE209" s="1">
        <v>5625.82</v>
      </c>
      <c r="BF209">
        <v>1.5510999999999999</v>
      </c>
      <c r="BG209">
        <v>0.53859999999999997</v>
      </c>
      <c r="BH209">
        <v>0.2205</v>
      </c>
      <c r="BI209">
        <v>0.19600000000000001</v>
      </c>
      <c r="BJ209">
        <v>3.0800000000000001E-2</v>
      </c>
      <c r="BK209">
        <v>1.41E-2</v>
      </c>
    </row>
    <row r="210" spans="1:63" x14ac:dyDescent="0.25">
      <c r="A210" t="s">
        <v>210</v>
      </c>
      <c r="B210">
        <v>45864</v>
      </c>
      <c r="C210">
        <v>122</v>
      </c>
      <c r="D210">
        <v>8.7200000000000006</v>
      </c>
      <c r="E210" s="1">
        <v>1064.1600000000001</v>
      </c>
      <c r="F210" s="1">
        <v>1016.53</v>
      </c>
      <c r="G210">
        <v>0</v>
      </c>
      <c r="H210">
        <v>0</v>
      </c>
      <c r="I210">
        <v>5.8999999999999999E-3</v>
      </c>
      <c r="J210">
        <v>1E-3</v>
      </c>
      <c r="K210">
        <v>1.18E-2</v>
      </c>
      <c r="L210">
        <v>0.95179999999999998</v>
      </c>
      <c r="M210">
        <v>2.9499999999999998E-2</v>
      </c>
      <c r="N210">
        <v>0.44629999999999997</v>
      </c>
      <c r="O210">
        <v>2E-3</v>
      </c>
      <c r="P210">
        <v>0.17430000000000001</v>
      </c>
      <c r="Q210" s="1">
        <v>61574.63</v>
      </c>
      <c r="R210">
        <v>0.1139</v>
      </c>
      <c r="S210">
        <v>0.1772</v>
      </c>
      <c r="T210">
        <v>0.70889999999999997</v>
      </c>
      <c r="U210">
        <v>8</v>
      </c>
      <c r="V210" s="1">
        <v>78594.63</v>
      </c>
      <c r="W210">
        <v>128.25</v>
      </c>
      <c r="X210" s="1">
        <v>186501.61</v>
      </c>
      <c r="Y210">
        <v>0.89190000000000003</v>
      </c>
      <c r="Z210">
        <v>6.6500000000000004E-2</v>
      </c>
      <c r="AA210">
        <v>4.1599999999999998E-2</v>
      </c>
      <c r="AB210">
        <v>0.1081</v>
      </c>
      <c r="AC210">
        <v>186.5</v>
      </c>
      <c r="AD210" s="1">
        <v>4668.3900000000003</v>
      </c>
      <c r="AE210">
        <v>540.36</v>
      </c>
      <c r="AF210" s="1">
        <v>169171.94</v>
      </c>
      <c r="AG210">
        <v>381</v>
      </c>
      <c r="AH210" s="1">
        <v>28673</v>
      </c>
      <c r="AI210" s="1">
        <v>48456</v>
      </c>
      <c r="AJ210">
        <v>46.47</v>
      </c>
      <c r="AK210">
        <v>23.87</v>
      </c>
      <c r="AL210">
        <v>27.13</v>
      </c>
      <c r="AM210">
        <v>4</v>
      </c>
      <c r="AN210">
        <v>0</v>
      </c>
      <c r="AO210">
        <v>1.1387</v>
      </c>
      <c r="AP210" s="1">
        <v>1862.86</v>
      </c>
      <c r="AQ210" s="1">
        <v>2746.16</v>
      </c>
      <c r="AR210" s="1">
        <v>6278.93</v>
      </c>
      <c r="AS210">
        <v>757.71</v>
      </c>
      <c r="AT210">
        <v>130.61000000000001</v>
      </c>
      <c r="AU210" s="1">
        <v>11776.28</v>
      </c>
      <c r="AV210" s="1">
        <v>7000.1</v>
      </c>
      <c r="AW210">
        <v>0.53290000000000004</v>
      </c>
      <c r="AX210" s="1">
        <v>3705.69</v>
      </c>
      <c r="AY210">
        <v>0.28210000000000002</v>
      </c>
      <c r="AZ210" s="1">
        <v>1406.63</v>
      </c>
      <c r="BA210">
        <v>0.1071</v>
      </c>
      <c r="BB210" s="1">
        <v>1023.32</v>
      </c>
      <c r="BC210">
        <v>7.7899999999999997E-2</v>
      </c>
      <c r="BD210" s="1">
        <v>13135.73</v>
      </c>
      <c r="BE210" s="1">
        <v>5968.34</v>
      </c>
      <c r="BF210">
        <v>1.8887</v>
      </c>
      <c r="BG210">
        <v>0.52290000000000003</v>
      </c>
      <c r="BH210">
        <v>0.23769999999999999</v>
      </c>
      <c r="BI210">
        <v>0.19900000000000001</v>
      </c>
      <c r="BJ210">
        <v>2.6200000000000001E-2</v>
      </c>
      <c r="BK210">
        <v>1.4200000000000001E-2</v>
      </c>
    </row>
    <row r="211" spans="1:63" x14ac:dyDescent="0.25">
      <c r="A211" t="s">
        <v>211</v>
      </c>
      <c r="B211">
        <v>44073</v>
      </c>
      <c r="C211">
        <v>2</v>
      </c>
      <c r="D211">
        <v>566.98</v>
      </c>
      <c r="E211" s="1">
        <v>1133.96</v>
      </c>
      <c r="F211" s="1">
        <v>1112.48</v>
      </c>
      <c r="G211">
        <v>1.26E-2</v>
      </c>
      <c r="H211">
        <v>8.9999999999999998E-4</v>
      </c>
      <c r="I211">
        <v>1.5299999999999999E-2</v>
      </c>
      <c r="J211">
        <v>1.8E-3</v>
      </c>
      <c r="K211">
        <v>2.4299999999999999E-2</v>
      </c>
      <c r="L211">
        <v>0.90200000000000002</v>
      </c>
      <c r="M211">
        <v>4.3200000000000002E-2</v>
      </c>
      <c r="N211">
        <v>7.3400000000000007E-2</v>
      </c>
      <c r="O211">
        <v>6.0000000000000001E-3</v>
      </c>
      <c r="P211">
        <v>0.1158</v>
      </c>
      <c r="Q211" s="1">
        <v>82643.23</v>
      </c>
      <c r="R211">
        <v>0.1429</v>
      </c>
      <c r="S211">
        <v>0.1429</v>
      </c>
      <c r="T211">
        <v>0.71430000000000005</v>
      </c>
      <c r="U211">
        <v>18</v>
      </c>
      <c r="V211" s="1">
        <v>86484.22</v>
      </c>
      <c r="W211">
        <v>62.98</v>
      </c>
      <c r="X211" s="1">
        <v>345555.43</v>
      </c>
      <c r="Y211">
        <v>0.82440000000000002</v>
      </c>
      <c r="Z211">
        <v>0.14099999999999999</v>
      </c>
      <c r="AA211">
        <v>3.4599999999999999E-2</v>
      </c>
      <c r="AB211">
        <v>0.17560000000000001</v>
      </c>
      <c r="AC211">
        <v>345.56</v>
      </c>
      <c r="AD211" s="1">
        <v>14071.07</v>
      </c>
      <c r="AE211" s="1">
        <v>1184.8699999999999</v>
      </c>
      <c r="AF211" s="1">
        <v>331078.28999999998</v>
      </c>
      <c r="AG211">
        <v>594</v>
      </c>
      <c r="AH211" s="1">
        <v>60176</v>
      </c>
      <c r="AI211" s="1">
        <v>106637</v>
      </c>
      <c r="AJ211">
        <v>106.15</v>
      </c>
      <c r="AK211">
        <v>34.57</v>
      </c>
      <c r="AL211">
        <v>60.63</v>
      </c>
      <c r="AM211">
        <v>5</v>
      </c>
      <c r="AN211">
        <v>0</v>
      </c>
      <c r="AO211">
        <v>0.60829999999999995</v>
      </c>
      <c r="AP211" s="1">
        <v>2564.89</v>
      </c>
      <c r="AQ211" s="1">
        <v>1751.43</v>
      </c>
      <c r="AR211" s="1">
        <v>9852.9599999999991</v>
      </c>
      <c r="AS211" s="1">
        <v>1097.79</v>
      </c>
      <c r="AT211" s="1">
        <v>1759.83</v>
      </c>
      <c r="AU211" s="1">
        <v>17026.89</v>
      </c>
      <c r="AV211" s="1">
        <v>2475.02</v>
      </c>
      <c r="AW211">
        <v>0.1197</v>
      </c>
      <c r="AX211" s="1">
        <v>13068.71</v>
      </c>
      <c r="AY211">
        <v>0.63190000000000002</v>
      </c>
      <c r="AZ211" s="1">
        <v>4763.6899999999996</v>
      </c>
      <c r="BA211">
        <v>0.2303</v>
      </c>
      <c r="BB211">
        <v>373.65</v>
      </c>
      <c r="BC211">
        <v>1.8100000000000002E-2</v>
      </c>
      <c r="BD211" s="1">
        <v>20681.060000000001</v>
      </c>
      <c r="BE211">
        <v>921.13</v>
      </c>
      <c r="BF211">
        <v>7.2300000000000003E-2</v>
      </c>
      <c r="BG211">
        <v>0.61809999999999998</v>
      </c>
      <c r="BH211">
        <v>0.21729999999999999</v>
      </c>
      <c r="BI211">
        <v>0.13089999999999999</v>
      </c>
      <c r="BJ211">
        <v>1.78E-2</v>
      </c>
      <c r="BK211">
        <v>1.5800000000000002E-2</v>
      </c>
    </row>
    <row r="212" spans="1:63" x14ac:dyDescent="0.25">
      <c r="A212" t="s">
        <v>212</v>
      </c>
      <c r="B212">
        <v>45393</v>
      </c>
      <c r="C212">
        <v>40</v>
      </c>
      <c r="D212">
        <v>65.739999999999995</v>
      </c>
      <c r="E212" s="1">
        <v>2629.48</v>
      </c>
      <c r="F212" s="1">
        <v>2478.7800000000002</v>
      </c>
      <c r="G212">
        <v>1.9400000000000001E-2</v>
      </c>
      <c r="H212">
        <v>4.0000000000000002E-4</v>
      </c>
      <c r="I212">
        <v>4.4000000000000003E-3</v>
      </c>
      <c r="J212">
        <v>2E-3</v>
      </c>
      <c r="K212">
        <v>2.58E-2</v>
      </c>
      <c r="L212">
        <v>0.90680000000000005</v>
      </c>
      <c r="M212">
        <v>4.1200000000000001E-2</v>
      </c>
      <c r="N212">
        <v>4.6899999999999997E-2</v>
      </c>
      <c r="O212">
        <v>1.26E-2</v>
      </c>
      <c r="P212">
        <v>0.1018</v>
      </c>
      <c r="Q212" s="1">
        <v>73528.87</v>
      </c>
      <c r="R212">
        <v>8.8099999999999998E-2</v>
      </c>
      <c r="S212">
        <v>0.19500000000000001</v>
      </c>
      <c r="T212">
        <v>0.71699999999999997</v>
      </c>
      <c r="U212">
        <v>13.5</v>
      </c>
      <c r="V212" s="1">
        <v>103642.3</v>
      </c>
      <c r="W212">
        <v>191.24</v>
      </c>
      <c r="X212" s="1">
        <v>201012.32</v>
      </c>
      <c r="Y212">
        <v>0.86960000000000004</v>
      </c>
      <c r="Z212">
        <v>9.1999999999999998E-2</v>
      </c>
      <c r="AA212">
        <v>3.8399999999999997E-2</v>
      </c>
      <c r="AB212">
        <v>0.13039999999999999</v>
      </c>
      <c r="AC212">
        <v>201.01</v>
      </c>
      <c r="AD212" s="1">
        <v>8503.3700000000008</v>
      </c>
      <c r="AE212">
        <v>940.81</v>
      </c>
      <c r="AF212" s="1">
        <v>215783.92</v>
      </c>
      <c r="AG212">
        <v>503</v>
      </c>
      <c r="AH212" s="1">
        <v>68419</v>
      </c>
      <c r="AI212" s="1">
        <v>134793</v>
      </c>
      <c r="AJ212">
        <v>83.65</v>
      </c>
      <c r="AK212">
        <v>38.89</v>
      </c>
      <c r="AL212">
        <v>57.27</v>
      </c>
      <c r="AM212">
        <v>5.2</v>
      </c>
      <c r="AN212" s="1">
        <v>1273.3499999999999</v>
      </c>
      <c r="AO212">
        <v>0.71099999999999997</v>
      </c>
      <c r="AP212" s="1">
        <v>1628.36</v>
      </c>
      <c r="AQ212" s="1">
        <v>2198.6999999999998</v>
      </c>
      <c r="AR212" s="1">
        <v>7554.82</v>
      </c>
      <c r="AS212">
        <v>858.99</v>
      </c>
      <c r="AT212">
        <v>437.18</v>
      </c>
      <c r="AU212" s="1">
        <v>12678.06</v>
      </c>
      <c r="AV212" s="1">
        <v>3400.98</v>
      </c>
      <c r="AW212">
        <v>0.2482</v>
      </c>
      <c r="AX212" s="1">
        <v>9177.0300000000007</v>
      </c>
      <c r="AY212">
        <v>0.66979999999999995</v>
      </c>
      <c r="AZ212">
        <v>776.01</v>
      </c>
      <c r="BA212">
        <v>5.6599999999999998E-2</v>
      </c>
      <c r="BB212">
        <v>346.72</v>
      </c>
      <c r="BC212">
        <v>2.53E-2</v>
      </c>
      <c r="BD212" s="1">
        <v>13700.74</v>
      </c>
      <c r="BE212" s="1">
        <v>1836.85</v>
      </c>
      <c r="BF212">
        <v>0.2165</v>
      </c>
      <c r="BG212">
        <v>0.55030000000000001</v>
      </c>
      <c r="BH212">
        <v>0.2457</v>
      </c>
      <c r="BI212">
        <v>0.15640000000000001</v>
      </c>
      <c r="BJ212">
        <v>2.76E-2</v>
      </c>
      <c r="BK212">
        <v>0.02</v>
      </c>
    </row>
    <row r="213" spans="1:63" x14ac:dyDescent="0.25">
      <c r="A213" t="s">
        <v>213</v>
      </c>
      <c r="B213">
        <v>49619</v>
      </c>
      <c r="C213">
        <v>39</v>
      </c>
      <c r="D213">
        <v>16.899999999999999</v>
      </c>
      <c r="E213">
        <v>659.08</v>
      </c>
      <c r="F213">
        <v>540.86</v>
      </c>
      <c r="G213">
        <v>0</v>
      </c>
      <c r="H213">
        <v>0</v>
      </c>
      <c r="I213">
        <v>0</v>
      </c>
      <c r="J213">
        <v>1.8E-3</v>
      </c>
      <c r="K213">
        <v>9.1999999999999998E-3</v>
      </c>
      <c r="L213">
        <v>0.97230000000000005</v>
      </c>
      <c r="M213">
        <v>1.66E-2</v>
      </c>
      <c r="N213">
        <v>0.61970000000000003</v>
      </c>
      <c r="O213">
        <v>0</v>
      </c>
      <c r="P213">
        <v>0.1535</v>
      </c>
      <c r="Q213" s="1">
        <v>39865.74</v>
      </c>
      <c r="R213">
        <v>0.51849999999999996</v>
      </c>
      <c r="S213">
        <v>0.16669999999999999</v>
      </c>
      <c r="T213">
        <v>0.31480000000000002</v>
      </c>
      <c r="U213">
        <v>8.1999999999999993</v>
      </c>
      <c r="V213" s="1">
        <v>52156.99</v>
      </c>
      <c r="W213">
        <v>76.14</v>
      </c>
      <c r="X213" s="1">
        <v>137158.04</v>
      </c>
      <c r="Y213">
        <v>0.66779999999999995</v>
      </c>
      <c r="Z213">
        <v>0.1128</v>
      </c>
      <c r="AA213">
        <v>0.21940000000000001</v>
      </c>
      <c r="AB213">
        <v>0.3322</v>
      </c>
      <c r="AC213">
        <v>137.16</v>
      </c>
      <c r="AD213" s="1">
        <v>3288.05</v>
      </c>
      <c r="AE213">
        <v>339.39</v>
      </c>
      <c r="AF213" s="1">
        <v>127290.35</v>
      </c>
      <c r="AG213">
        <v>174</v>
      </c>
      <c r="AH213" s="1">
        <v>34800</v>
      </c>
      <c r="AI213" s="1">
        <v>60710</v>
      </c>
      <c r="AJ213">
        <v>29.44</v>
      </c>
      <c r="AK213">
        <v>22</v>
      </c>
      <c r="AL213">
        <v>25.02</v>
      </c>
      <c r="AM213">
        <v>4.87</v>
      </c>
      <c r="AN213">
        <v>0</v>
      </c>
      <c r="AO213">
        <v>0.60309999999999997</v>
      </c>
      <c r="AP213" s="1">
        <v>2326.96</v>
      </c>
      <c r="AQ213" s="1">
        <v>2542.6</v>
      </c>
      <c r="AR213" s="1">
        <v>7885.95</v>
      </c>
      <c r="AS213">
        <v>575.52</v>
      </c>
      <c r="AT213">
        <v>438.45</v>
      </c>
      <c r="AU213" s="1">
        <v>13769.49</v>
      </c>
      <c r="AV213" s="1">
        <v>9780.15</v>
      </c>
      <c r="AW213">
        <v>0.61709999999999998</v>
      </c>
      <c r="AX213" s="1">
        <v>3033.81</v>
      </c>
      <c r="AY213">
        <v>0.19139999999999999</v>
      </c>
      <c r="AZ213" s="1">
        <v>1588.74</v>
      </c>
      <c r="BA213">
        <v>0.1002</v>
      </c>
      <c r="BB213" s="1">
        <v>1446.03</v>
      </c>
      <c r="BC213">
        <v>9.1200000000000003E-2</v>
      </c>
      <c r="BD213" s="1">
        <v>15848.73</v>
      </c>
      <c r="BE213" s="1">
        <v>6470.45</v>
      </c>
      <c r="BF213">
        <v>2.0598999999999998</v>
      </c>
      <c r="BG213">
        <v>0.41610000000000003</v>
      </c>
      <c r="BH213">
        <v>0.2142</v>
      </c>
      <c r="BI213">
        <v>0.32529999999999998</v>
      </c>
      <c r="BJ213">
        <v>3.4500000000000003E-2</v>
      </c>
      <c r="BK213">
        <v>9.9000000000000008E-3</v>
      </c>
    </row>
    <row r="214" spans="1:63" x14ac:dyDescent="0.25">
      <c r="A214" t="s">
        <v>214</v>
      </c>
      <c r="B214">
        <v>50013</v>
      </c>
      <c r="C214">
        <v>33</v>
      </c>
      <c r="D214">
        <v>127.19</v>
      </c>
      <c r="E214" s="1">
        <v>4197.21</v>
      </c>
      <c r="F214" s="1">
        <v>4055.53</v>
      </c>
      <c r="G214">
        <v>2.29E-2</v>
      </c>
      <c r="H214">
        <v>5.0000000000000001E-4</v>
      </c>
      <c r="I214">
        <v>3.1800000000000002E-2</v>
      </c>
      <c r="J214">
        <v>1.5E-3</v>
      </c>
      <c r="K214">
        <v>1.1599999999999999E-2</v>
      </c>
      <c r="L214">
        <v>0.90239999999999998</v>
      </c>
      <c r="M214">
        <v>2.93E-2</v>
      </c>
      <c r="N214">
        <v>0.2203</v>
      </c>
      <c r="O214">
        <v>1.26E-2</v>
      </c>
      <c r="P214">
        <v>0.14000000000000001</v>
      </c>
      <c r="Q214" s="1">
        <v>68399.05</v>
      </c>
      <c r="R214">
        <v>0.13220000000000001</v>
      </c>
      <c r="S214">
        <v>0.18940000000000001</v>
      </c>
      <c r="T214">
        <v>0.6784</v>
      </c>
      <c r="U214">
        <v>26.05</v>
      </c>
      <c r="V214" s="1">
        <v>87856.54</v>
      </c>
      <c r="W214">
        <v>157.56</v>
      </c>
      <c r="X214" s="1">
        <v>200316.38</v>
      </c>
      <c r="Y214">
        <v>0.74009999999999998</v>
      </c>
      <c r="Z214">
        <v>0.1794</v>
      </c>
      <c r="AA214">
        <v>8.0500000000000002E-2</v>
      </c>
      <c r="AB214">
        <v>0.25990000000000002</v>
      </c>
      <c r="AC214">
        <v>200.32</v>
      </c>
      <c r="AD214" s="1">
        <v>6790.63</v>
      </c>
      <c r="AE214">
        <v>790.38</v>
      </c>
      <c r="AF214" s="1">
        <v>185044.95</v>
      </c>
      <c r="AG214">
        <v>427</v>
      </c>
      <c r="AH214" s="1">
        <v>43138</v>
      </c>
      <c r="AI214" s="1">
        <v>77692</v>
      </c>
      <c r="AJ214">
        <v>40.909999999999997</v>
      </c>
      <c r="AK214">
        <v>33.03</v>
      </c>
      <c r="AL214">
        <v>34.33</v>
      </c>
      <c r="AM214">
        <v>0.6</v>
      </c>
      <c r="AN214">
        <v>0</v>
      </c>
      <c r="AO214">
        <v>0.75570000000000004</v>
      </c>
      <c r="AP214" s="1">
        <v>1408.1</v>
      </c>
      <c r="AQ214" s="1">
        <v>1780.06</v>
      </c>
      <c r="AR214" s="1">
        <v>6368.88</v>
      </c>
      <c r="AS214">
        <v>696</v>
      </c>
      <c r="AT214">
        <v>445.37</v>
      </c>
      <c r="AU214" s="1">
        <v>10698.4</v>
      </c>
      <c r="AV214" s="1">
        <v>4025.03</v>
      </c>
      <c r="AW214">
        <v>0.3654</v>
      </c>
      <c r="AX214" s="1">
        <v>5830.81</v>
      </c>
      <c r="AY214">
        <v>0.52939999999999998</v>
      </c>
      <c r="AZ214">
        <v>583.53</v>
      </c>
      <c r="BA214">
        <v>5.2999999999999999E-2</v>
      </c>
      <c r="BB214">
        <v>575.55999999999995</v>
      </c>
      <c r="BC214">
        <v>5.2299999999999999E-2</v>
      </c>
      <c r="BD214" s="1">
        <v>11014.93</v>
      </c>
      <c r="BE214" s="1">
        <v>2652.07</v>
      </c>
      <c r="BF214">
        <v>0.44879999999999998</v>
      </c>
      <c r="BG214">
        <v>0.59650000000000003</v>
      </c>
      <c r="BH214">
        <v>0.2331</v>
      </c>
      <c r="BI214">
        <v>0.13200000000000001</v>
      </c>
      <c r="BJ214">
        <v>2.52E-2</v>
      </c>
      <c r="BK214">
        <v>1.32E-2</v>
      </c>
    </row>
    <row r="215" spans="1:63" x14ac:dyDescent="0.25">
      <c r="A215" t="s">
        <v>215</v>
      </c>
      <c r="B215">
        <v>50559</v>
      </c>
      <c r="C215">
        <v>53</v>
      </c>
      <c r="D215">
        <v>18.940000000000001</v>
      </c>
      <c r="E215" s="1">
        <v>1004.02</v>
      </c>
      <c r="F215" s="1">
        <v>1031.2</v>
      </c>
      <c r="G215">
        <v>8.6999999999999994E-3</v>
      </c>
      <c r="H215">
        <v>0</v>
      </c>
      <c r="I215">
        <v>8.6999999999999994E-3</v>
      </c>
      <c r="J215">
        <v>1.9E-3</v>
      </c>
      <c r="K215">
        <v>3.39E-2</v>
      </c>
      <c r="L215">
        <v>0.92930000000000001</v>
      </c>
      <c r="M215">
        <v>1.7399999999999999E-2</v>
      </c>
      <c r="N215">
        <v>0.25309999999999999</v>
      </c>
      <c r="O215">
        <v>6.1999999999999998E-3</v>
      </c>
      <c r="P215">
        <v>9.9299999999999999E-2</v>
      </c>
      <c r="Q215" s="1">
        <v>58383.13</v>
      </c>
      <c r="R215">
        <v>0.13189999999999999</v>
      </c>
      <c r="S215">
        <v>0.1978</v>
      </c>
      <c r="T215">
        <v>0.67030000000000001</v>
      </c>
      <c r="U215">
        <v>5.75</v>
      </c>
      <c r="V215" s="1">
        <v>85690.09</v>
      </c>
      <c r="W215">
        <v>166.46</v>
      </c>
      <c r="X215" s="1">
        <v>156017.03</v>
      </c>
      <c r="Y215">
        <v>0.86960000000000004</v>
      </c>
      <c r="Z215">
        <v>9.1300000000000006E-2</v>
      </c>
      <c r="AA215">
        <v>3.9100000000000003E-2</v>
      </c>
      <c r="AB215">
        <v>0.13039999999999999</v>
      </c>
      <c r="AC215">
        <v>156.02000000000001</v>
      </c>
      <c r="AD215" s="1">
        <v>5063.34</v>
      </c>
      <c r="AE215">
        <v>694.63</v>
      </c>
      <c r="AF215" s="1">
        <v>146166.97</v>
      </c>
      <c r="AG215">
        <v>265</v>
      </c>
      <c r="AH215" s="1">
        <v>36000</v>
      </c>
      <c r="AI215" s="1">
        <v>63043</v>
      </c>
      <c r="AJ215">
        <v>55.75</v>
      </c>
      <c r="AK215">
        <v>31.25</v>
      </c>
      <c r="AL215">
        <v>33.979999999999997</v>
      </c>
      <c r="AM215">
        <v>4.9000000000000004</v>
      </c>
      <c r="AN215">
        <v>535.27</v>
      </c>
      <c r="AO215">
        <v>1.0619000000000001</v>
      </c>
      <c r="AP215" s="1">
        <v>1440.39</v>
      </c>
      <c r="AQ215" s="1">
        <v>1674.6</v>
      </c>
      <c r="AR215" s="1">
        <v>7062.76</v>
      </c>
      <c r="AS215">
        <v>465.06</v>
      </c>
      <c r="AT215">
        <v>270.32</v>
      </c>
      <c r="AU215" s="1">
        <v>10913.13</v>
      </c>
      <c r="AV215" s="1">
        <v>5757.57</v>
      </c>
      <c r="AW215">
        <v>0.43519999999999998</v>
      </c>
      <c r="AX215" s="1">
        <v>4616.49</v>
      </c>
      <c r="AY215">
        <v>0.34899999999999998</v>
      </c>
      <c r="AZ215" s="1">
        <v>2170.67</v>
      </c>
      <c r="BA215">
        <v>0.1641</v>
      </c>
      <c r="BB215">
        <v>683.58</v>
      </c>
      <c r="BC215">
        <v>5.1700000000000003E-2</v>
      </c>
      <c r="BD215" s="1">
        <v>13228.31</v>
      </c>
      <c r="BE215" s="1">
        <v>5923.76</v>
      </c>
      <c r="BF215">
        <v>1.3689</v>
      </c>
      <c r="BG215">
        <v>0.52980000000000005</v>
      </c>
      <c r="BH215">
        <v>0.2155</v>
      </c>
      <c r="BI215">
        <v>0.21179999999999999</v>
      </c>
      <c r="BJ215">
        <v>3.5099999999999999E-2</v>
      </c>
      <c r="BK215">
        <v>7.9000000000000008E-3</v>
      </c>
    </row>
    <row r="216" spans="1:63" x14ac:dyDescent="0.25">
      <c r="A216" t="s">
        <v>216</v>
      </c>
      <c r="B216">
        <v>47266</v>
      </c>
      <c r="C216">
        <v>112</v>
      </c>
      <c r="D216">
        <v>11.69</v>
      </c>
      <c r="E216" s="1">
        <v>1309.32</v>
      </c>
      <c r="F216" s="1">
        <v>1321.06</v>
      </c>
      <c r="G216">
        <v>0</v>
      </c>
      <c r="H216">
        <v>0</v>
      </c>
      <c r="I216">
        <v>6.7999999999999996E-3</v>
      </c>
      <c r="J216">
        <v>3.0000000000000001E-3</v>
      </c>
      <c r="K216">
        <v>2.5000000000000001E-2</v>
      </c>
      <c r="L216">
        <v>0.93489999999999995</v>
      </c>
      <c r="M216">
        <v>3.0300000000000001E-2</v>
      </c>
      <c r="N216">
        <v>0.30130000000000001</v>
      </c>
      <c r="O216">
        <v>8.0000000000000004E-4</v>
      </c>
      <c r="P216">
        <v>0.13730000000000001</v>
      </c>
      <c r="Q216" s="1">
        <v>54381.73</v>
      </c>
      <c r="R216">
        <v>0.28129999999999999</v>
      </c>
      <c r="S216">
        <v>0.23960000000000001</v>
      </c>
      <c r="T216">
        <v>0.47920000000000001</v>
      </c>
      <c r="U216">
        <v>11</v>
      </c>
      <c r="V216" s="1">
        <v>85463.27</v>
      </c>
      <c r="W216">
        <v>114.19</v>
      </c>
      <c r="X216" s="1">
        <v>181189.45</v>
      </c>
      <c r="Y216">
        <v>0.88990000000000002</v>
      </c>
      <c r="Z216">
        <v>4.1000000000000002E-2</v>
      </c>
      <c r="AA216">
        <v>6.9199999999999998E-2</v>
      </c>
      <c r="AB216">
        <v>0.1101</v>
      </c>
      <c r="AC216">
        <v>181.19</v>
      </c>
      <c r="AD216" s="1">
        <v>4224.45</v>
      </c>
      <c r="AE216">
        <v>556.62</v>
      </c>
      <c r="AF216" s="1">
        <v>196308.74</v>
      </c>
      <c r="AG216">
        <v>463</v>
      </c>
      <c r="AH216" s="1">
        <v>38630</v>
      </c>
      <c r="AI216" s="1">
        <v>60368</v>
      </c>
      <c r="AJ216">
        <v>30.45</v>
      </c>
      <c r="AK216">
        <v>22.77</v>
      </c>
      <c r="AL216">
        <v>23.19</v>
      </c>
      <c r="AM216">
        <v>3.95</v>
      </c>
      <c r="AN216" s="1">
        <v>1625.95</v>
      </c>
      <c r="AO216">
        <v>1.3384</v>
      </c>
      <c r="AP216" s="1">
        <v>1523.07</v>
      </c>
      <c r="AQ216" s="1">
        <v>2540.16</v>
      </c>
      <c r="AR216" s="1">
        <v>6153.69</v>
      </c>
      <c r="AS216">
        <v>399.93</v>
      </c>
      <c r="AT216">
        <v>322.7</v>
      </c>
      <c r="AU216" s="1">
        <v>10939.55</v>
      </c>
      <c r="AV216" s="1">
        <v>4717.6099999999997</v>
      </c>
      <c r="AW216">
        <v>0.39779999999999999</v>
      </c>
      <c r="AX216" s="1">
        <v>5069.25</v>
      </c>
      <c r="AY216">
        <v>0.42749999999999999</v>
      </c>
      <c r="AZ216" s="1">
        <v>1524.14</v>
      </c>
      <c r="BA216">
        <v>0.1285</v>
      </c>
      <c r="BB216">
        <v>547.49</v>
      </c>
      <c r="BC216">
        <v>4.6199999999999998E-2</v>
      </c>
      <c r="BD216" s="1">
        <v>11858.48</v>
      </c>
      <c r="BE216" s="1">
        <v>3955.3</v>
      </c>
      <c r="BF216">
        <v>1.0008999999999999</v>
      </c>
      <c r="BG216">
        <v>0.52359999999999995</v>
      </c>
      <c r="BH216">
        <v>0.2487</v>
      </c>
      <c r="BI216">
        <v>0.16700000000000001</v>
      </c>
      <c r="BJ216">
        <v>5.1499999999999997E-2</v>
      </c>
      <c r="BK216">
        <v>9.1999999999999998E-3</v>
      </c>
    </row>
    <row r="217" spans="1:63" x14ac:dyDescent="0.25">
      <c r="A217" t="s">
        <v>217</v>
      </c>
      <c r="B217">
        <v>45401</v>
      </c>
      <c r="C217">
        <v>164</v>
      </c>
      <c r="D217">
        <v>11.85</v>
      </c>
      <c r="E217" s="1">
        <v>1943.01</v>
      </c>
      <c r="F217" s="1">
        <v>1924.12</v>
      </c>
      <c r="G217">
        <v>2.0999999999999999E-3</v>
      </c>
      <c r="H217">
        <v>5.0000000000000001E-4</v>
      </c>
      <c r="I217">
        <v>5.7000000000000002E-3</v>
      </c>
      <c r="J217">
        <v>0</v>
      </c>
      <c r="K217">
        <v>1.09E-2</v>
      </c>
      <c r="L217">
        <v>0.94440000000000002</v>
      </c>
      <c r="M217">
        <v>3.6400000000000002E-2</v>
      </c>
      <c r="N217">
        <v>0.60070000000000001</v>
      </c>
      <c r="O217">
        <v>1E-3</v>
      </c>
      <c r="P217">
        <v>0.1326</v>
      </c>
      <c r="Q217" s="1">
        <v>58425.99</v>
      </c>
      <c r="R217">
        <v>0.20469999999999999</v>
      </c>
      <c r="S217">
        <v>0.28349999999999997</v>
      </c>
      <c r="T217">
        <v>0.51180000000000003</v>
      </c>
      <c r="U217">
        <v>18</v>
      </c>
      <c r="V217" s="1">
        <v>78595.17</v>
      </c>
      <c r="W217">
        <v>106.42</v>
      </c>
      <c r="X217" s="1">
        <v>107223.77</v>
      </c>
      <c r="Y217">
        <v>0.84499999999999997</v>
      </c>
      <c r="Z217">
        <v>7.4099999999999999E-2</v>
      </c>
      <c r="AA217">
        <v>8.09E-2</v>
      </c>
      <c r="AB217">
        <v>0.155</v>
      </c>
      <c r="AC217">
        <v>107.22</v>
      </c>
      <c r="AD217" s="1">
        <v>2408.3000000000002</v>
      </c>
      <c r="AE217">
        <v>286.48</v>
      </c>
      <c r="AF217" s="1">
        <v>96082.97</v>
      </c>
      <c r="AG217">
        <v>82</v>
      </c>
      <c r="AH217" s="1">
        <v>29158</v>
      </c>
      <c r="AI217" s="1">
        <v>43416</v>
      </c>
      <c r="AJ217">
        <v>25.4</v>
      </c>
      <c r="AK217">
        <v>22.01</v>
      </c>
      <c r="AL217">
        <v>24.43</v>
      </c>
      <c r="AM217">
        <v>4</v>
      </c>
      <c r="AN217" s="1">
        <v>1177.6099999999999</v>
      </c>
      <c r="AO217">
        <v>1.8158000000000001</v>
      </c>
      <c r="AP217" s="1">
        <v>1624.8</v>
      </c>
      <c r="AQ217" s="1">
        <v>2379.2399999999998</v>
      </c>
      <c r="AR217" s="1">
        <v>8198.76</v>
      </c>
      <c r="AS217">
        <v>418.08</v>
      </c>
      <c r="AT217">
        <v>5.09</v>
      </c>
      <c r="AU217" s="1">
        <v>12625.97</v>
      </c>
      <c r="AV217" s="1">
        <v>8941.77</v>
      </c>
      <c r="AW217">
        <v>0.59099999999999997</v>
      </c>
      <c r="AX217" s="1">
        <v>3169.24</v>
      </c>
      <c r="AY217">
        <v>0.20949999999999999</v>
      </c>
      <c r="AZ217" s="1">
        <v>1017.32</v>
      </c>
      <c r="BA217">
        <v>6.7199999999999996E-2</v>
      </c>
      <c r="BB217" s="1">
        <v>2002.67</v>
      </c>
      <c r="BC217">
        <v>0.13239999999999999</v>
      </c>
      <c r="BD217" s="1">
        <v>15131.01</v>
      </c>
      <c r="BE217" s="1">
        <v>8065.09</v>
      </c>
      <c r="BF217">
        <v>4.2984</v>
      </c>
      <c r="BG217">
        <v>0.49719999999999998</v>
      </c>
      <c r="BH217">
        <v>0.26329999999999998</v>
      </c>
      <c r="BI217">
        <v>0.16600000000000001</v>
      </c>
      <c r="BJ217">
        <v>6.6299999999999998E-2</v>
      </c>
      <c r="BK217">
        <v>7.3000000000000001E-3</v>
      </c>
    </row>
    <row r="218" spans="1:63" x14ac:dyDescent="0.25">
      <c r="A218" t="s">
        <v>218</v>
      </c>
      <c r="B218">
        <v>46235</v>
      </c>
      <c r="C218">
        <v>45</v>
      </c>
      <c r="D218">
        <v>39.619999999999997</v>
      </c>
      <c r="E218" s="1">
        <v>1783.07</v>
      </c>
      <c r="F218" s="1">
        <v>1523.51</v>
      </c>
      <c r="G218">
        <v>4.5999999999999999E-3</v>
      </c>
      <c r="H218">
        <v>0</v>
      </c>
      <c r="I218">
        <v>8.5000000000000006E-3</v>
      </c>
      <c r="J218">
        <v>6.9999999999999999E-4</v>
      </c>
      <c r="K218">
        <v>2.76E-2</v>
      </c>
      <c r="L218">
        <v>0.92190000000000005</v>
      </c>
      <c r="M218">
        <v>3.6700000000000003E-2</v>
      </c>
      <c r="N218">
        <v>0.39860000000000001</v>
      </c>
      <c r="O218">
        <v>2.5999999999999999E-3</v>
      </c>
      <c r="P218">
        <v>0.16109999999999999</v>
      </c>
      <c r="Q218" s="1">
        <v>59599.21</v>
      </c>
      <c r="R218">
        <v>0.2571</v>
      </c>
      <c r="S218">
        <v>0.1714</v>
      </c>
      <c r="T218">
        <v>0.57140000000000002</v>
      </c>
      <c r="U218">
        <v>14</v>
      </c>
      <c r="V218" s="1">
        <v>70905.789999999994</v>
      </c>
      <c r="W218">
        <v>123.77</v>
      </c>
      <c r="X218" s="1">
        <v>165628.72</v>
      </c>
      <c r="Y218">
        <v>0.84019999999999995</v>
      </c>
      <c r="Z218">
        <v>0.1168</v>
      </c>
      <c r="AA218">
        <v>4.2999999999999997E-2</v>
      </c>
      <c r="AB218">
        <v>0.1598</v>
      </c>
      <c r="AC218">
        <v>165.63</v>
      </c>
      <c r="AD218" s="1">
        <v>5766.88</v>
      </c>
      <c r="AE218">
        <v>733.15</v>
      </c>
      <c r="AF218" s="1">
        <v>160582.23000000001</v>
      </c>
      <c r="AG218">
        <v>337</v>
      </c>
      <c r="AH218" s="1">
        <v>40456</v>
      </c>
      <c r="AI218" s="1">
        <v>62384</v>
      </c>
      <c r="AJ218">
        <v>41.36</v>
      </c>
      <c r="AK218">
        <v>34.35</v>
      </c>
      <c r="AL218">
        <v>35.770000000000003</v>
      </c>
      <c r="AM218">
        <v>6.2</v>
      </c>
      <c r="AN218">
        <v>0</v>
      </c>
      <c r="AO218">
        <v>0.88949999999999996</v>
      </c>
      <c r="AP218" s="1">
        <v>1342.92</v>
      </c>
      <c r="AQ218" s="1">
        <v>1811.26</v>
      </c>
      <c r="AR218" s="1">
        <v>6354.07</v>
      </c>
      <c r="AS218">
        <v>396.37</v>
      </c>
      <c r="AT218">
        <v>235.13</v>
      </c>
      <c r="AU218" s="1">
        <v>10139.75</v>
      </c>
      <c r="AV218" s="1">
        <v>4965.93</v>
      </c>
      <c r="AW218">
        <v>0.40989999999999999</v>
      </c>
      <c r="AX218" s="1">
        <v>5583.21</v>
      </c>
      <c r="AY218">
        <v>0.46089999999999998</v>
      </c>
      <c r="AZ218">
        <v>963.5</v>
      </c>
      <c r="BA218">
        <v>7.9500000000000001E-2</v>
      </c>
      <c r="BB218">
        <v>600.9</v>
      </c>
      <c r="BC218">
        <v>4.9599999999999998E-2</v>
      </c>
      <c r="BD218" s="1">
        <v>12113.54</v>
      </c>
      <c r="BE218" s="1">
        <v>2715.46</v>
      </c>
      <c r="BF218">
        <v>0.6321</v>
      </c>
      <c r="BG218">
        <v>0.52070000000000005</v>
      </c>
      <c r="BH218">
        <v>0.20330000000000001</v>
      </c>
      <c r="BI218">
        <v>0.23830000000000001</v>
      </c>
      <c r="BJ218">
        <v>2.1100000000000001E-2</v>
      </c>
      <c r="BK218">
        <v>1.66E-2</v>
      </c>
    </row>
    <row r="219" spans="1:63" x14ac:dyDescent="0.25">
      <c r="A219" t="s">
        <v>219</v>
      </c>
      <c r="B219">
        <v>44099</v>
      </c>
      <c r="C219">
        <v>127</v>
      </c>
      <c r="D219">
        <v>23.08</v>
      </c>
      <c r="E219" s="1">
        <v>2930.67</v>
      </c>
      <c r="F219" s="1">
        <v>2504.9299999999998</v>
      </c>
      <c r="G219">
        <v>8.0000000000000002E-3</v>
      </c>
      <c r="H219">
        <v>8.0000000000000004E-4</v>
      </c>
      <c r="I219">
        <v>8.0000000000000002E-3</v>
      </c>
      <c r="J219">
        <v>8.0000000000000004E-4</v>
      </c>
      <c r="K219">
        <v>2.0400000000000001E-2</v>
      </c>
      <c r="L219">
        <v>0.93379999999999996</v>
      </c>
      <c r="M219">
        <v>2.8299999999999999E-2</v>
      </c>
      <c r="N219">
        <v>0.45490000000000003</v>
      </c>
      <c r="O219">
        <v>5.8999999999999999E-3</v>
      </c>
      <c r="P219">
        <v>0.1356</v>
      </c>
      <c r="Q219" s="1">
        <v>58218.41</v>
      </c>
      <c r="R219">
        <v>0.1716</v>
      </c>
      <c r="S219">
        <v>0.20710000000000001</v>
      </c>
      <c r="T219">
        <v>0.62129999999999996</v>
      </c>
      <c r="U219">
        <v>16</v>
      </c>
      <c r="V219" s="1">
        <v>82690.559999999998</v>
      </c>
      <c r="W219">
        <v>181.1</v>
      </c>
      <c r="X219" s="1">
        <v>173289.94</v>
      </c>
      <c r="Y219">
        <v>0.71730000000000005</v>
      </c>
      <c r="Z219">
        <v>0.22559999999999999</v>
      </c>
      <c r="AA219">
        <v>5.7099999999999998E-2</v>
      </c>
      <c r="AB219">
        <v>0.28270000000000001</v>
      </c>
      <c r="AC219">
        <v>173.29</v>
      </c>
      <c r="AD219" s="1">
        <v>4303.3500000000004</v>
      </c>
      <c r="AE219">
        <v>588.82000000000005</v>
      </c>
      <c r="AF219" s="1">
        <v>156658.75</v>
      </c>
      <c r="AG219">
        <v>317</v>
      </c>
      <c r="AH219" s="1">
        <v>30745</v>
      </c>
      <c r="AI219" s="1">
        <v>48154</v>
      </c>
      <c r="AJ219">
        <v>34.700000000000003</v>
      </c>
      <c r="AK219">
        <v>23.3</v>
      </c>
      <c r="AL219">
        <v>27.21</v>
      </c>
      <c r="AM219">
        <v>3.7</v>
      </c>
      <c r="AN219">
        <v>821.05</v>
      </c>
      <c r="AO219">
        <v>1.1406000000000001</v>
      </c>
      <c r="AP219" s="1">
        <v>1703.71</v>
      </c>
      <c r="AQ219" s="1">
        <v>1617.76</v>
      </c>
      <c r="AR219" s="1">
        <v>7182.39</v>
      </c>
      <c r="AS219">
        <v>494.23</v>
      </c>
      <c r="AT219">
        <v>362.65</v>
      </c>
      <c r="AU219" s="1">
        <v>11360.75</v>
      </c>
      <c r="AV219" s="1">
        <v>6102.82</v>
      </c>
      <c r="AW219">
        <v>0.46</v>
      </c>
      <c r="AX219" s="1">
        <v>5537.85</v>
      </c>
      <c r="AY219">
        <v>0.41739999999999999</v>
      </c>
      <c r="AZ219">
        <v>801.13</v>
      </c>
      <c r="BA219">
        <v>6.0400000000000002E-2</v>
      </c>
      <c r="BB219">
        <v>824.19</v>
      </c>
      <c r="BC219">
        <v>6.2100000000000002E-2</v>
      </c>
      <c r="BD219" s="1">
        <v>13265.99</v>
      </c>
      <c r="BE219" s="1">
        <v>3673.99</v>
      </c>
      <c r="BF219">
        <v>1.1714</v>
      </c>
      <c r="BG219">
        <v>0.50080000000000002</v>
      </c>
      <c r="BH219">
        <v>0.2374</v>
      </c>
      <c r="BI219">
        <v>0.222</v>
      </c>
      <c r="BJ219">
        <v>2.7E-2</v>
      </c>
      <c r="BK219">
        <v>1.29E-2</v>
      </c>
    </row>
    <row r="220" spans="1:63" x14ac:dyDescent="0.25">
      <c r="A220" t="s">
        <v>220</v>
      </c>
      <c r="B220">
        <v>46979</v>
      </c>
      <c r="C220">
        <v>40</v>
      </c>
      <c r="D220">
        <v>187.52</v>
      </c>
      <c r="E220" s="1">
        <v>7500.91</v>
      </c>
      <c r="F220" s="1">
        <v>5792.14</v>
      </c>
      <c r="G220">
        <v>1.8100000000000002E-2</v>
      </c>
      <c r="H220">
        <v>2.2000000000000001E-3</v>
      </c>
      <c r="I220">
        <v>0.44080000000000003</v>
      </c>
      <c r="J220">
        <v>6.9999999999999999E-4</v>
      </c>
      <c r="K220">
        <v>8.7900000000000006E-2</v>
      </c>
      <c r="L220">
        <v>0.36840000000000001</v>
      </c>
      <c r="M220">
        <v>8.1799999999999998E-2</v>
      </c>
      <c r="N220">
        <v>0.68769999999999998</v>
      </c>
      <c r="O220">
        <v>4.4499999999999998E-2</v>
      </c>
      <c r="P220">
        <v>0.1744</v>
      </c>
      <c r="Q220" s="1">
        <v>64662.07</v>
      </c>
      <c r="R220">
        <v>0.25819999999999999</v>
      </c>
      <c r="S220">
        <v>0.23899999999999999</v>
      </c>
      <c r="T220">
        <v>0.50270000000000004</v>
      </c>
      <c r="U220">
        <v>39</v>
      </c>
      <c r="V220" s="1">
        <v>104907.51</v>
      </c>
      <c r="W220">
        <v>188.29</v>
      </c>
      <c r="X220" s="1">
        <v>125977.93</v>
      </c>
      <c r="Y220">
        <v>0.5585</v>
      </c>
      <c r="Z220">
        <v>0.35970000000000002</v>
      </c>
      <c r="AA220">
        <v>8.1799999999999998E-2</v>
      </c>
      <c r="AB220">
        <v>0.4415</v>
      </c>
      <c r="AC220">
        <v>125.98</v>
      </c>
      <c r="AD220" s="1">
        <v>5375.95</v>
      </c>
      <c r="AE220">
        <v>352.74</v>
      </c>
      <c r="AF220" s="1">
        <v>115684.74</v>
      </c>
      <c r="AG220">
        <v>136</v>
      </c>
      <c r="AH220" s="1">
        <v>33398</v>
      </c>
      <c r="AI220" s="1">
        <v>44254</v>
      </c>
      <c r="AJ220">
        <v>62.92</v>
      </c>
      <c r="AK220">
        <v>38.1</v>
      </c>
      <c r="AL220">
        <v>45.16</v>
      </c>
      <c r="AM220">
        <v>4.2</v>
      </c>
      <c r="AN220">
        <v>0</v>
      </c>
      <c r="AO220">
        <v>1.0505</v>
      </c>
      <c r="AP220" s="1">
        <v>1848.74</v>
      </c>
      <c r="AQ220" s="1">
        <v>2596.1</v>
      </c>
      <c r="AR220" s="1">
        <v>7366.89</v>
      </c>
      <c r="AS220">
        <v>926.86</v>
      </c>
      <c r="AT220">
        <v>204.09</v>
      </c>
      <c r="AU220" s="1">
        <v>12942.69</v>
      </c>
      <c r="AV220" s="1">
        <v>7977.28</v>
      </c>
      <c r="AW220">
        <v>0.49440000000000001</v>
      </c>
      <c r="AX220" s="1">
        <v>6117.59</v>
      </c>
      <c r="AY220">
        <v>0.37909999999999999</v>
      </c>
      <c r="AZ220">
        <v>811.07</v>
      </c>
      <c r="BA220">
        <v>5.0299999999999997E-2</v>
      </c>
      <c r="BB220" s="1">
        <v>1230.45</v>
      </c>
      <c r="BC220">
        <v>7.6300000000000007E-2</v>
      </c>
      <c r="BD220" s="1">
        <v>16136.4</v>
      </c>
      <c r="BE220" s="1">
        <v>4179.21</v>
      </c>
      <c r="BF220">
        <v>1.7230000000000001</v>
      </c>
      <c r="BG220">
        <v>0.43669999999999998</v>
      </c>
      <c r="BH220">
        <v>0.21</v>
      </c>
      <c r="BI220">
        <v>0.31369999999999998</v>
      </c>
      <c r="BJ220">
        <v>2.5700000000000001E-2</v>
      </c>
      <c r="BK220">
        <v>1.3899999999999999E-2</v>
      </c>
    </row>
    <row r="221" spans="1:63" x14ac:dyDescent="0.25">
      <c r="A221" t="s">
        <v>221</v>
      </c>
      <c r="B221">
        <v>44107</v>
      </c>
      <c r="C221">
        <v>22</v>
      </c>
      <c r="D221">
        <v>465.24</v>
      </c>
      <c r="E221" s="1">
        <v>10235.200000000001</v>
      </c>
      <c r="F221" s="1">
        <v>9698.07</v>
      </c>
      <c r="G221">
        <v>6.1000000000000004E-3</v>
      </c>
      <c r="H221">
        <v>7.7999999999999996E-3</v>
      </c>
      <c r="I221">
        <v>0.12479999999999999</v>
      </c>
      <c r="J221">
        <v>1.8E-3</v>
      </c>
      <c r="K221">
        <v>0.1817</v>
      </c>
      <c r="L221">
        <v>0.61880000000000002</v>
      </c>
      <c r="M221">
        <v>5.91E-2</v>
      </c>
      <c r="N221">
        <v>0.69550000000000001</v>
      </c>
      <c r="O221">
        <v>6.5500000000000003E-2</v>
      </c>
      <c r="P221">
        <v>0.17230000000000001</v>
      </c>
      <c r="Q221" s="1">
        <v>64038.26</v>
      </c>
      <c r="R221">
        <v>0.31269999999999998</v>
      </c>
      <c r="S221">
        <v>0.30359999999999998</v>
      </c>
      <c r="T221">
        <v>0.3836</v>
      </c>
      <c r="U221">
        <v>52</v>
      </c>
      <c r="V221" s="1">
        <v>93106.27</v>
      </c>
      <c r="W221">
        <v>192.95</v>
      </c>
      <c r="X221" s="1">
        <v>78424.160000000003</v>
      </c>
      <c r="Y221">
        <v>0.75460000000000005</v>
      </c>
      <c r="Z221">
        <v>0.23899999999999999</v>
      </c>
      <c r="AA221">
        <v>6.4000000000000003E-3</v>
      </c>
      <c r="AB221">
        <v>0.24540000000000001</v>
      </c>
      <c r="AC221">
        <v>78.42</v>
      </c>
      <c r="AD221" s="1">
        <v>2139.34</v>
      </c>
      <c r="AE221">
        <v>355.51</v>
      </c>
      <c r="AF221" s="1">
        <v>71304.59</v>
      </c>
      <c r="AG221">
        <v>33</v>
      </c>
      <c r="AH221" s="1">
        <v>30306</v>
      </c>
      <c r="AI221" s="1">
        <v>44552</v>
      </c>
      <c r="AJ221">
        <v>42.74</v>
      </c>
      <c r="AK221">
        <v>25.5</v>
      </c>
      <c r="AL221">
        <v>32.47</v>
      </c>
      <c r="AM221">
        <v>1.27</v>
      </c>
      <c r="AN221">
        <v>0</v>
      </c>
      <c r="AO221">
        <v>0.5776</v>
      </c>
      <c r="AP221" s="1">
        <v>1211.4100000000001</v>
      </c>
      <c r="AQ221" s="1">
        <v>1875.09</v>
      </c>
      <c r="AR221" s="1">
        <v>6818.65</v>
      </c>
      <c r="AS221">
        <v>839.33</v>
      </c>
      <c r="AT221">
        <v>380.32</v>
      </c>
      <c r="AU221" s="1">
        <v>11124.79</v>
      </c>
      <c r="AV221" s="1">
        <v>8530.84</v>
      </c>
      <c r="AW221">
        <v>0.69920000000000004</v>
      </c>
      <c r="AX221" s="1">
        <v>1883.68</v>
      </c>
      <c r="AY221">
        <v>0.15440000000000001</v>
      </c>
      <c r="AZ221">
        <v>483.84</v>
      </c>
      <c r="BA221">
        <v>3.9699999999999999E-2</v>
      </c>
      <c r="BB221" s="1">
        <v>1301.8800000000001</v>
      </c>
      <c r="BC221">
        <v>0.1067</v>
      </c>
      <c r="BD221" s="1">
        <v>12200.24</v>
      </c>
      <c r="BE221" s="1">
        <v>7345.18</v>
      </c>
      <c r="BF221">
        <v>3.3481999999999998</v>
      </c>
      <c r="BG221">
        <v>0.58650000000000002</v>
      </c>
      <c r="BH221">
        <v>0.1963</v>
      </c>
      <c r="BI221">
        <v>0.19209999999999999</v>
      </c>
      <c r="BJ221">
        <v>1.7299999999999999E-2</v>
      </c>
      <c r="BK221">
        <v>7.9000000000000008E-3</v>
      </c>
    </row>
    <row r="222" spans="1:63" x14ac:dyDescent="0.25">
      <c r="A222" t="s">
        <v>222</v>
      </c>
      <c r="B222">
        <v>46953</v>
      </c>
      <c r="C222">
        <v>19</v>
      </c>
      <c r="D222">
        <v>168.16</v>
      </c>
      <c r="E222" s="1">
        <v>3195.02</v>
      </c>
      <c r="F222" s="1">
        <v>3113.75</v>
      </c>
      <c r="G222">
        <v>1.38E-2</v>
      </c>
      <c r="H222">
        <v>1E-3</v>
      </c>
      <c r="I222">
        <v>0.1207</v>
      </c>
      <c r="J222">
        <v>1.6000000000000001E-3</v>
      </c>
      <c r="K222">
        <v>5.5599999999999997E-2</v>
      </c>
      <c r="L222">
        <v>0.73699999999999999</v>
      </c>
      <c r="M222">
        <v>7.0300000000000001E-2</v>
      </c>
      <c r="N222">
        <v>0.64880000000000004</v>
      </c>
      <c r="O222">
        <v>1.9300000000000001E-2</v>
      </c>
      <c r="P222">
        <v>0.125</v>
      </c>
      <c r="Q222" s="1">
        <v>76290.53</v>
      </c>
      <c r="R222">
        <v>0.1623</v>
      </c>
      <c r="S222">
        <v>0.1623</v>
      </c>
      <c r="T222">
        <v>0.67530000000000001</v>
      </c>
      <c r="U222">
        <v>17</v>
      </c>
      <c r="V222" s="1">
        <v>96484.41</v>
      </c>
      <c r="W222">
        <v>183.9</v>
      </c>
      <c r="X222" s="1">
        <v>84477.21</v>
      </c>
      <c r="Y222">
        <v>0.51839999999999997</v>
      </c>
      <c r="Z222">
        <v>0.43149999999999999</v>
      </c>
      <c r="AA222">
        <v>5.0099999999999999E-2</v>
      </c>
      <c r="AB222">
        <v>0.48159999999999997</v>
      </c>
      <c r="AC222">
        <v>84.48</v>
      </c>
      <c r="AD222" s="1">
        <v>2100.02</v>
      </c>
      <c r="AE222">
        <v>207.74</v>
      </c>
      <c r="AF222" s="1">
        <v>72574.63</v>
      </c>
      <c r="AG222">
        <v>37</v>
      </c>
      <c r="AH222" s="1">
        <v>32475</v>
      </c>
      <c r="AI222" s="1">
        <v>43920</v>
      </c>
      <c r="AJ222">
        <v>48.4</v>
      </c>
      <c r="AK222">
        <v>23.3</v>
      </c>
      <c r="AL222">
        <v>24</v>
      </c>
      <c r="AM222">
        <v>4.2</v>
      </c>
      <c r="AN222">
        <v>0</v>
      </c>
      <c r="AO222">
        <v>0.51990000000000003</v>
      </c>
      <c r="AP222" s="1">
        <v>1151.08</v>
      </c>
      <c r="AQ222" s="1">
        <v>1777.92</v>
      </c>
      <c r="AR222" s="1">
        <v>5525.55</v>
      </c>
      <c r="AS222">
        <v>645.74</v>
      </c>
      <c r="AT222">
        <v>257.27</v>
      </c>
      <c r="AU222" s="1">
        <v>9357.56</v>
      </c>
      <c r="AV222" s="1">
        <v>7790.46</v>
      </c>
      <c r="AW222">
        <v>0.70889999999999997</v>
      </c>
      <c r="AX222" s="1">
        <v>1969.85</v>
      </c>
      <c r="AY222">
        <v>0.1792</v>
      </c>
      <c r="AZ222">
        <v>408.54</v>
      </c>
      <c r="BA222">
        <v>3.7199999999999997E-2</v>
      </c>
      <c r="BB222">
        <v>820.87</v>
      </c>
      <c r="BC222">
        <v>7.4700000000000003E-2</v>
      </c>
      <c r="BD222" s="1">
        <v>10989.71</v>
      </c>
      <c r="BE222" s="1">
        <v>6949.54</v>
      </c>
      <c r="BF222">
        <v>4.0754999999999999</v>
      </c>
      <c r="BG222">
        <v>0.61109999999999998</v>
      </c>
      <c r="BH222">
        <v>0.23549999999999999</v>
      </c>
      <c r="BI222">
        <v>0.1216</v>
      </c>
      <c r="BJ222">
        <v>2.6499999999999999E-2</v>
      </c>
      <c r="BK222">
        <v>5.1999999999999998E-3</v>
      </c>
    </row>
    <row r="223" spans="1:63" x14ac:dyDescent="0.25">
      <c r="A223" t="s">
        <v>223</v>
      </c>
      <c r="B223">
        <v>47498</v>
      </c>
      <c r="C223">
        <v>89</v>
      </c>
      <c r="D223">
        <v>4.83</v>
      </c>
      <c r="E223">
        <v>429.51</v>
      </c>
      <c r="F223">
        <v>384.99</v>
      </c>
      <c r="G223">
        <v>2.5999999999999999E-3</v>
      </c>
      <c r="H223">
        <v>0</v>
      </c>
      <c r="I223">
        <v>0</v>
      </c>
      <c r="J223">
        <v>0</v>
      </c>
      <c r="K223">
        <v>7.7999999999999996E-3</v>
      </c>
      <c r="L223">
        <v>0.98699999999999999</v>
      </c>
      <c r="M223">
        <v>2.5999999999999999E-3</v>
      </c>
      <c r="N223">
        <v>0.38679999999999998</v>
      </c>
      <c r="O223">
        <v>6.1999999999999998E-3</v>
      </c>
      <c r="P223">
        <v>0.11899999999999999</v>
      </c>
      <c r="Q223" s="1">
        <v>52388.27</v>
      </c>
      <c r="R223">
        <v>0.29270000000000002</v>
      </c>
      <c r="S223">
        <v>0.1951</v>
      </c>
      <c r="T223">
        <v>0.51219999999999999</v>
      </c>
      <c r="U223">
        <v>5.35</v>
      </c>
      <c r="V223" s="1">
        <v>64848.6</v>
      </c>
      <c r="W223">
        <v>79.14</v>
      </c>
      <c r="X223" s="1">
        <v>207164.4</v>
      </c>
      <c r="Y223">
        <v>0.90029999999999999</v>
      </c>
      <c r="Z223">
        <v>1.7299999999999999E-2</v>
      </c>
      <c r="AA223">
        <v>8.2400000000000001E-2</v>
      </c>
      <c r="AB223">
        <v>9.9699999999999997E-2</v>
      </c>
      <c r="AC223">
        <v>207.16</v>
      </c>
      <c r="AD223" s="1">
        <v>5255.87</v>
      </c>
      <c r="AE223">
        <v>671.49</v>
      </c>
      <c r="AF223" s="1">
        <v>218093.23</v>
      </c>
      <c r="AG223">
        <v>506</v>
      </c>
      <c r="AH223" s="1">
        <v>34565</v>
      </c>
      <c r="AI223" s="1">
        <v>49835</v>
      </c>
      <c r="AJ223">
        <v>36.700000000000003</v>
      </c>
      <c r="AK223">
        <v>24.36</v>
      </c>
      <c r="AL223">
        <v>23.91</v>
      </c>
      <c r="AM223">
        <v>4.8</v>
      </c>
      <c r="AN223" s="1">
        <v>2482</v>
      </c>
      <c r="AO223">
        <v>2.3784999999999998</v>
      </c>
      <c r="AP223" s="1">
        <v>2069.4499999999998</v>
      </c>
      <c r="AQ223" s="1">
        <v>6059.5</v>
      </c>
      <c r="AR223" s="1">
        <v>8875.7800000000007</v>
      </c>
      <c r="AS223">
        <v>650.92999999999995</v>
      </c>
      <c r="AT223">
        <v>634.71</v>
      </c>
      <c r="AU223" s="1">
        <v>18290.38</v>
      </c>
      <c r="AV223" s="1">
        <v>8198.06</v>
      </c>
      <c r="AW223">
        <v>0.41830000000000001</v>
      </c>
      <c r="AX223" s="1">
        <v>7687.59</v>
      </c>
      <c r="AY223">
        <v>0.39229999999999998</v>
      </c>
      <c r="AZ223" s="1">
        <v>2662.62</v>
      </c>
      <c r="BA223">
        <v>0.13589999999999999</v>
      </c>
      <c r="BB223" s="1">
        <v>1048.6099999999999</v>
      </c>
      <c r="BC223">
        <v>5.3499999999999999E-2</v>
      </c>
      <c r="BD223" s="1">
        <v>19596.89</v>
      </c>
      <c r="BE223" s="1">
        <v>5878.36</v>
      </c>
      <c r="BF223">
        <v>2.0834999999999999</v>
      </c>
      <c r="BG223">
        <v>0.4945</v>
      </c>
      <c r="BH223">
        <v>0.21</v>
      </c>
      <c r="BI223">
        <v>0.2525</v>
      </c>
      <c r="BJ223">
        <v>2.3199999999999998E-2</v>
      </c>
      <c r="BK223">
        <v>1.9800000000000002E-2</v>
      </c>
    </row>
    <row r="224" spans="1:63" x14ac:dyDescent="0.25">
      <c r="A224" t="s">
        <v>224</v>
      </c>
      <c r="B224">
        <v>49791</v>
      </c>
      <c r="C224">
        <v>76</v>
      </c>
      <c r="D224">
        <v>10.82</v>
      </c>
      <c r="E224">
        <v>822.64</v>
      </c>
      <c r="F224">
        <v>759.82</v>
      </c>
      <c r="G224">
        <v>5.3E-3</v>
      </c>
      <c r="H224">
        <v>1.2999999999999999E-3</v>
      </c>
      <c r="I224">
        <v>1.32E-2</v>
      </c>
      <c r="J224">
        <v>1.2999999999999999E-3</v>
      </c>
      <c r="K224">
        <v>4.0000000000000001E-3</v>
      </c>
      <c r="L224">
        <v>0.93149999999999999</v>
      </c>
      <c r="M224">
        <v>4.3499999999999997E-2</v>
      </c>
      <c r="N224">
        <v>0.33960000000000001</v>
      </c>
      <c r="O224">
        <v>0</v>
      </c>
      <c r="P224">
        <v>0.17599999999999999</v>
      </c>
      <c r="Q224" s="1">
        <v>53412.160000000003</v>
      </c>
      <c r="R224">
        <v>0.2051</v>
      </c>
      <c r="S224">
        <v>0.12820000000000001</v>
      </c>
      <c r="T224">
        <v>0.66669999999999996</v>
      </c>
      <c r="U224">
        <v>12.1</v>
      </c>
      <c r="V224" s="1">
        <v>60730.66</v>
      </c>
      <c r="W224">
        <v>62.8</v>
      </c>
      <c r="X224" s="1">
        <v>145475.19</v>
      </c>
      <c r="Y224">
        <v>0.88039999999999996</v>
      </c>
      <c r="Z224">
        <v>7.6799999999999993E-2</v>
      </c>
      <c r="AA224">
        <v>4.2900000000000001E-2</v>
      </c>
      <c r="AB224">
        <v>0.1196</v>
      </c>
      <c r="AC224">
        <v>145.47999999999999</v>
      </c>
      <c r="AD224" s="1">
        <v>3631.7</v>
      </c>
      <c r="AE224">
        <v>487.3</v>
      </c>
      <c r="AF224" s="1">
        <v>152650.89000000001</v>
      </c>
      <c r="AG224">
        <v>289</v>
      </c>
      <c r="AH224" s="1">
        <v>37813</v>
      </c>
      <c r="AI224" s="1">
        <v>53109</v>
      </c>
      <c r="AJ224">
        <v>33.9</v>
      </c>
      <c r="AK224">
        <v>24.5</v>
      </c>
      <c r="AL224">
        <v>25.33</v>
      </c>
      <c r="AM224">
        <v>5.7</v>
      </c>
      <c r="AN224">
        <v>739.63</v>
      </c>
      <c r="AO224">
        <v>1.1119000000000001</v>
      </c>
      <c r="AP224" s="1">
        <v>1670.21</v>
      </c>
      <c r="AQ224" s="1">
        <v>2682.12</v>
      </c>
      <c r="AR224" s="1">
        <v>6722.49</v>
      </c>
      <c r="AS224" s="1">
        <v>1378.14</v>
      </c>
      <c r="AT224">
        <v>109.04</v>
      </c>
      <c r="AU224" s="1">
        <v>12562</v>
      </c>
      <c r="AV224" s="1">
        <v>7590.66</v>
      </c>
      <c r="AW224">
        <v>0.53129999999999999</v>
      </c>
      <c r="AX224" s="1">
        <v>3815.59</v>
      </c>
      <c r="AY224">
        <v>0.2671</v>
      </c>
      <c r="AZ224" s="1">
        <v>2059.1799999999998</v>
      </c>
      <c r="BA224">
        <v>0.14410000000000001</v>
      </c>
      <c r="BB224">
        <v>821.75</v>
      </c>
      <c r="BC224">
        <v>5.7500000000000002E-2</v>
      </c>
      <c r="BD224" s="1">
        <v>14287.18</v>
      </c>
      <c r="BE224" s="1">
        <v>6949.16</v>
      </c>
      <c r="BF224">
        <v>2.1238999999999999</v>
      </c>
      <c r="BG224">
        <v>0.46310000000000001</v>
      </c>
      <c r="BH224">
        <v>0.22070000000000001</v>
      </c>
      <c r="BI224">
        <v>0.28520000000000001</v>
      </c>
      <c r="BJ224">
        <v>2.1000000000000001E-2</v>
      </c>
      <c r="BK224">
        <v>1.01E-2</v>
      </c>
    </row>
    <row r="225" spans="1:63" x14ac:dyDescent="0.25">
      <c r="A225" t="s">
        <v>225</v>
      </c>
      <c r="B225">
        <v>45245</v>
      </c>
      <c r="C225">
        <v>383</v>
      </c>
      <c r="D225">
        <v>4.54</v>
      </c>
      <c r="E225" s="1">
        <v>1739.63</v>
      </c>
      <c r="F225" s="1">
        <v>1488.49</v>
      </c>
      <c r="G225">
        <v>4.0000000000000001E-3</v>
      </c>
      <c r="H225">
        <v>0</v>
      </c>
      <c r="I225">
        <v>1.41E-2</v>
      </c>
      <c r="J225">
        <v>2.7000000000000001E-3</v>
      </c>
      <c r="K225">
        <v>6.7000000000000002E-3</v>
      </c>
      <c r="L225">
        <v>0.93010000000000004</v>
      </c>
      <c r="M225">
        <v>4.2299999999999997E-2</v>
      </c>
      <c r="N225">
        <v>0.52580000000000005</v>
      </c>
      <c r="O225">
        <v>0</v>
      </c>
      <c r="P225">
        <v>0.16189999999999999</v>
      </c>
      <c r="Q225" s="1">
        <v>54064.27</v>
      </c>
      <c r="R225">
        <v>0.1042</v>
      </c>
      <c r="S225">
        <v>0.27079999999999999</v>
      </c>
      <c r="T225">
        <v>0.625</v>
      </c>
      <c r="U225">
        <v>10</v>
      </c>
      <c r="V225" s="1">
        <v>103375.4</v>
      </c>
      <c r="W225">
        <v>164.19</v>
      </c>
      <c r="X225" s="1">
        <v>455448.47</v>
      </c>
      <c r="Y225">
        <v>0.2757</v>
      </c>
      <c r="Z225">
        <v>0.20730000000000001</v>
      </c>
      <c r="AA225">
        <v>0.51700000000000002</v>
      </c>
      <c r="AB225">
        <v>0.72430000000000005</v>
      </c>
      <c r="AC225">
        <v>455.45</v>
      </c>
      <c r="AD225" s="1">
        <v>14240.72</v>
      </c>
      <c r="AE225">
        <v>435.81</v>
      </c>
      <c r="AF225" s="1">
        <v>304736.34999999998</v>
      </c>
      <c r="AG225">
        <v>586</v>
      </c>
      <c r="AH225" s="1">
        <v>32721</v>
      </c>
      <c r="AI225" s="1">
        <v>55830</v>
      </c>
      <c r="AJ225">
        <v>36.200000000000003</v>
      </c>
      <c r="AK225">
        <v>21.46</v>
      </c>
      <c r="AL225">
        <v>32.01</v>
      </c>
      <c r="AM225">
        <v>3.4</v>
      </c>
      <c r="AN225">
        <v>0</v>
      </c>
      <c r="AO225">
        <v>0.75600000000000001</v>
      </c>
      <c r="AP225" s="1">
        <v>2302.5700000000002</v>
      </c>
      <c r="AQ225" s="1">
        <v>2217.25</v>
      </c>
      <c r="AR225" s="1">
        <v>7103.03</v>
      </c>
      <c r="AS225">
        <v>640.19000000000005</v>
      </c>
      <c r="AT225">
        <v>424.52</v>
      </c>
      <c r="AU225" s="1">
        <v>12687.56</v>
      </c>
      <c r="AV225" s="1">
        <v>7717.52</v>
      </c>
      <c r="AW225">
        <v>0.34229999999999999</v>
      </c>
      <c r="AX225" s="1">
        <v>12319.85</v>
      </c>
      <c r="AY225">
        <v>0.5464</v>
      </c>
      <c r="AZ225" s="1">
        <v>1507.9</v>
      </c>
      <c r="BA225">
        <v>6.6900000000000001E-2</v>
      </c>
      <c r="BB225" s="1">
        <v>1003.9</v>
      </c>
      <c r="BC225">
        <v>4.4499999999999998E-2</v>
      </c>
      <c r="BD225" s="1">
        <v>22549.16</v>
      </c>
      <c r="BE225" s="1">
        <v>5121.6000000000004</v>
      </c>
      <c r="BF225">
        <v>1.4391</v>
      </c>
      <c r="BG225">
        <v>0.43390000000000001</v>
      </c>
      <c r="BH225">
        <v>0.26400000000000001</v>
      </c>
      <c r="BI225">
        <v>0.22489999999999999</v>
      </c>
      <c r="BJ225">
        <v>4.4900000000000002E-2</v>
      </c>
      <c r="BK225">
        <v>3.2399999999999998E-2</v>
      </c>
    </row>
    <row r="226" spans="1:63" x14ac:dyDescent="0.25">
      <c r="A226" t="s">
        <v>226</v>
      </c>
      <c r="B226">
        <v>44115</v>
      </c>
      <c r="C226">
        <v>10</v>
      </c>
      <c r="D226">
        <v>164.5</v>
      </c>
      <c r="E226" s="1">
        <v>1645.03</v>
      </c>
      <c r="F226" s="1">
        <v>1668.61</v>
      </c>
      <c r="G226">
        <v>4.7999999999999996E-3</v>
      </c>
      <c r="H226">
        <v>1.1999999999999999E-3</v>
      </c>
      <c r="I226">
        <v>1.9199999999999998E-2</v>
      </c>
      <c r="J226">
        <v>5.9999999999999995E-4</v>
      </c>
      <c r="K226">
        <v>2.2800000000000001E-2</v>
      </c>
      <c r="L226">
        <v>0.87590000000000001</v>
      </c>
      <c r="M226">
        <v>7.5499999999999998E-2</v>
      </c>
      <c r="N226">
        <v>0.37869999999999998</v>
      </c>
      <c r="O226">
        <v>5.1000000000000004E-3</v>
      </c>
      <c r="P226">
        <v>0.14990000000000001</v>
      </c>
      <c r="Q226" s="1">
        <v>60283.8</v>
      </c>
      <c r="R226">
        <v>0.29060000000000002</v>
      </c>
      <c r="S226">
        <v>0.15379999999999999</v>
      </c>
      <c r="T226">
        <v>0.55559999999999998</v>
      </c>
      <c r="U226">
        <v>13.33</v>
      </c>
      <c r="V226" s="1">
        <v>93083.72</v>
      </c>
      <c r="W226">
        <v>118.65</v>
      </c>
      <c r="X226" s="1">
        <v>171468.14</v>
      </c>
      <c r="Y226">
        <v>0.52159999999999995</v>
      </c>
      <c r="Z226">
        <v>0.40600000000000003</v>
      </c>
      <c r="AA226">
        <v>7.2400000000000006E-2</v>
      </c>
      <c r="AB226">
        <v>0.47839999999999999</v>
      </c>
      <c r="AC226">
        <v>171.47</v>
      </c>
      <c r="AD226" s="1">
        <v>6918.06</v>
      </c>
      <c r="AE226">
        <v>554.82000000000005</v>
      </c>
      <c r="AF226" s="1">
        <v>154532.69</v>
      </c>
      <c r="AG226">
        <v>299</v>
      </c>
      <c r="AH226" s="1">
        <v>34599</v>
      </c>
      <c r="AI226" s="1">
        <v>52595</v>
      </c>
      <c r="AJ226">
        <v>57.5</v>
      </c>
      <c r="AK226">
        <v>38.6</v>
      </c>
      <c r="AL226">
        <v>39.53</v>
      </c>
      <c r="AM226">
        <v>4.9000000000000004</v>
      </c>
      <c r="AN226">
        <v>0</v>
      </c>
      <c r="AO226">
        <v>1.0243</v>
      </c>
      <c r="AP226" s="1">
        <v>1841.89</v>
      </c>
      <c r="AQ226" s="1">
        <v>1791.61</v>
      </c>
      <c r="AR226" s="1">
        <v>6043.65</v>
      </c>
      <c r="AS226">
        <v>550.03</v>
      </c>
      <c r="AT226">
        <v>324.48</v>
      </c>
      <c r="AU226" s="1">
        <v>10551.66</v>
      </c>
      <c r="AV226" s="1">
        <v>4545.12</v>
      </c>
      <c r="AW226">
        <v>0.34470000000000001</v>
      </c>
      <c r="AX226" s="1">
        <v>6131.58</v>
      </c>
      <c r="AY226">
        <v>0.46500000000000002</v>
      </c>
      <c r="AZ226" s="1">
        <v>1844.01</v>
      </c>
      <c r="BA226">
        <v>0.1399</v>
      </c>
      <c r="BB226">
        <v>664.74</v>
      </c>
      <c r="BC226">
        <v>5.04E-2</v>
      </c>
      <c r="BD226" s="1">
        <v>13185.45</v>
      </c>
      <c r="BE226" s="1">
        <v>3798.22</v>
      </c>
      <c r="BF226">
        <v>1.1209</v>
      </c>
      <c r="BG226">
        <v>0.53779999999999994</v>
      </c>
      <c r="BH226">
        <v>0.2147</v>
      </c>
      <c r="BI226">
        <v>0.21390000000000001</v>
      </c>
      <c r="BJ226">
        <v>2.07E-2</v>
      </c>
      <c r="BK226">
        <v>1.29E-2</v>
      </c>
    </row>
    <row r="227" spans="1:63" x14ac:dyDescent="0.25">
      <c r="A227" t="s">
        <v>227</v>
      </c>
      <c r="B227">
        <v>45419</v>
      </c>
      <c r="C227">
        <v>44</v>
      </c>
      <c r="D227">
        <v>20.55</v>
      </c>
      <c r="E227">
        <v>904.09</v>
      </c>
      <c r="F227">
        <v>901.76</v>
      </c>
      <c r="G227">
        <v>7.7999999999999996E-3</v>
      </c>
      <c r="H227">
        <v>2.2000000000000001E-3</v>
      </c>
      <c r="I227">
        <v>0</v>
      </c>
      <c r="J227">
        <v>0</v>
      </c>
      <c r="K227">
        <v>9.1999999999999998E-2</v>
      </c>
      <c r="L227">
        <v>0.87919999999999998</v>
      </c>
      <c r="M227">
        <v>1.8800000000000001E-2</v>
      </c>
      <c r="N227">
        <v>0.35620000000000002</v>
      </c>
      <c r="O227">
        <v>2.76E-2</v>
      </c>
      <c r="P227">
        <v>0.17829999999999999</v>
      </c>
      <c r="Q227" s="1">
        <v>66040.69</v>
      </c>
      <c r="R227">
        <v>0.12859999999999999</v>
      </c>
      <c r="S227">
        <v>0.27139999999999997</v>
      </c>
      <c r="T227">
        <v>0.6</v>
      </c>
      <c r="U227">
        <v>10.67</v>
      </c>
      <c r="V227" s="1">
        <v>71651.45</v>
      </c>
      <c r="W227">
        <v>81.64</v>
      </c>
      <c r="X227" s="1">
        <v>122756.4</v>
      </c>
      <c r="Y227">
        <v>0.81579999999999997</v>
      </c>
      <c r="Z227">
        <v>0.1023</v>
      </c>
      <c r="AA227">
        <v>8.1900000000000001E-2</v>
      </c>
      <c r="AB227">
        <v>0.1842</v>
      </c>
      <c r="AC227">
        <v>122.76</v>
      </c>
      <c r="AD227" s="1">
        <v>2994.56</v>
      </c>
      <c r="AE227">
        <v>414.8</v>
      </c>
      <c r="AF227" s="1">
        <v>117966.52</v>
      </c>
      <c r="AG227">
        <v>143</v>
      </c>
      <c r="AH227" s="1">
        <v>34670</v>
      </c>
      <c r="AI227" s="1">
        <v>50988</v>
      </c>
      <c r="AJ227">
        <v>34.700000000000003</v>
      </c>
      <c r="AK227">
        <v>23.18</v>
      </c>
      <c r="AL227">
        <v>25.79</v>
      </c>
      <c r="AM227">
        <v>4.3</v>
      </c>
      <c r="AN227" s="1">
        <v>1072.28</v>
      </c>
      <c r="AO227">
        <v>1.1609</v>
      </c>
      <c r="AP227" s="1">
        <v>1359.3</v>
      </c>
      <c r="AQ227" s="1">
        <v>1811.37</v>
      </c>
      <c r="AR227" s="1">
        <v>7696.06</v>
      </c>
      <c r="AS227">
        <v>828.82</v>
      </c>
      <c r="AT227">
        <v>607.16999999999996</v>
      </c>
      <c r="AU227" s="1">
        <v>12302.71</v>
      </c>
      <c r="AV227" s="1">
        <v>7723.94</v>
      </c>
      <c r="AW227">
        <v>0.58879999999999999</v>
      </c>
      <c r="AX227" s="1">
        <v>3425.12</v>
      </c>
      <c r="AY227">
        <v>0.2611</v>
      </c>
      <c r="AZ227" s="1">
        <v>1163.0899999999999</v>
      </c>
      <c r="BA227">
        <v>8.8700000000000001E-2</v>
      </c>
      <c r="BB227">
        <v>806.68</v>
      </c>
      <c r="BC227">
        <v>6.1499999999999999E-2</v>
      </c>
      <c r="BD227" s="1">
        <v>13118.83</v>
      </c>
      <c r="BE227" s="1">
        <v>7071.38</v>
      </c>
      <c r="BF227">
        <v>2.5181</v>
      </c>
      <c r="BG227">
        <v>0.60209999999999997</v>
      </c>
      <c r="BH227">
        <v>0.23400000000000001</v>
      </c>
      <c r="BI227">
        <v>0.1268</v>
      </c>
      <c r="BJ227">
        <v>2.5399999999999999E-2</v>
      </c>
      <c r="BK227">
        <v>1.17E-2</v>
      </c>
    </row>
    <row r="228" spans="1:63" x14ac:dyDescent="0.25">
      <c r="A228" t="s">
        <v>228</v>
      </c>
      <c r="B228">
        <v>48496</v>
      </c>
      <c r="C228">
        <v>78</v>
      </c>
      <c r="D228">
        <v>42.61</v>
      </c>
      <c r="E228" s="1">
        <v>3323.58</v>
      </c>
      <c r="F228" s="1">
        <v>3256.66</v>
      </c>
      <c r="G228">
        <v>0.02</v>
      </c>
      <c r="H228">
        <v>1.1999999999999999E-3</v>
      </c>
      <c r="I228">
        <v>3.3999999999999998E-3</v>
      </c>
      <c r="J228">
        <v>2.9999999999999997E-4</v>
      </c>
      <c r="K228">
        <v>1.38E-2</v>
      </c>
      <c r="L228">
        <v>0.93120000000000003</v>
      </c>
      <c r="M228">
        <v>3.0099999999999998E-2</v>
      </c>
      <c r="N228">
        <v>5.21E-2</v>
      </c>
      <c r="O228">
        <v>8.9999999999999993E-3</v>
      </c>
      <c r="P228">
        <v>0.10979999999999999</v>
      </c>
      <c r="Q228" s="1">
        <v>75557.31</v>
      </c>
      <c r="R228">
        <v>0.13830000000000001</v>
      </c>
      <c r="S228">
        <v>0.15959999999999999</v>
      </c>
      <c r="T228">
        <v>0.70209999999999995</v>
      </c>
      <c r="U228">
        <v>15.6</v>
      </c>
      <c r="V228" s="1">
        <v>88943.74</v>
      </c>
      <c r="W228">
        <v>210.28</v>
      </c>
      <c r="X228" s="1">
        <v>288704.57</v>
      </c>
      <c r="Y228">
        <v>0.90559999999999996</v>
      </c>
      <c r="Z228">
        <v>7.5999999999999998E-2</v>
      </c>
      <c r="AA228">
        <v>1.83E-2</v>
      </c>
      <c r="AB228">
        <v>9.4399999999999998E-2</v>
      </c>
      <c r="AC228">
        <v>288.7</v>
      </c>
      <c r="AD228" s="1">
        <v>8669.66</v>
      </c>
      <c r="AE228" s="1">
        <v>1037.3499999999999</v>
      </c>
      <c r="AF228" s="1">
        <v>261302.19</v>
      </c>
      <c r="AG228">
        <v>560</v>
      </c>
      <c r="AH228" s="1">
        <v>54521</v>
      </c>
      <c r="AI228" s="1">
        <v>125192</v>
      </c>
      <c r="AJ228">
        <v>73.650000000000006</v>
      </c>
      <c r="AK228">
        <v>29.37</v>
      </c>
      <c r="AL228">
        <v>27.35</v>
      </c>
      <c r="AM228">
        <v>4.9000000000000004</v>
      </c>
      <c r="AN228">
        <v>0</v>
      </c>
      <c r="AO228">
        <v>0.6079</v>
      </c>
      <c r="AP228" s="1">
        <v>1137.8</v>
      </c>
      <c r="AQ228" s="1">
        <v>1816.79</v>
      </c>
      <c r="AR228" s="1">
        <v>6462.97</v>
      </c>
      <c r="AS228">
        <v>724.71</v>
      </c>
      <c r="AT228">
        <v>203.6</v>
      </c>
      <c r="AU228" s="1">
        <v>10345.870000000001</v>
      </c>
      <c r="AV228" s="1">
        <v>2575.41</v>
      </c>
      <c r="AW228">
        <v>0.23580000000000001</v>
      </c>
      <c r="AX228" s="1">
        <v>7226.49</v>
      </c>
      <c r="AY228">
        <v>0.66169999999999995</v>
      </c>
      <c r="AZ228">
        <v>782.37</v>
      </c>
      <c r="BA228">
        <v>7.1599999999999997E-2</v>
      </c>
      <c r="BB228">
        <v>336.86</v>
      </c>
      <c r="BC228">
        <v>3.0800000000000001E-2</v>
      </c>
      <c r="BD228" s="1">
        <v>10921.13</v>
      </c>
      <c r="BE228" s="1">
        <v>1144.9100000000001</v>
      </c>
      <c r="BF228">
        <v>0.1115</v>
      </c>
      <c r="BG228">
        <v>0.60150000000000003</v>
      </c>
      <c r="BH228">
        <v>0.2041</v>
      </c>
      <c r="BI228">
        <v>0.157</v>
      </c>
      <c r="BJ228">
        <v>2.3800000000000002E-2</v>
      </c>
      <c r="BK228">
        <v>1.3599999999999999E-2</v>
      </c>
    </row>
    <row r="229" spans="1:63" x14ac:dyDescent="0.25">
      <c r="A229" t="s">
        <v>229</v>
      </c>
      <c r="B229">
        <v>48801</v>
      </c>
      <c r="C229">
        <v>120</v>
      </c>
      <c r="D229">
        <v>14.07</v>
      </c>
      <c r="E229" s="1">
        <v>1688.28</v>
      </c>
      <c r="F229" s="1">
        <v>1783.16</v>
      </c>
      <c r="G229">
        <v>1.6999999999999999E-3</v>
      </c>
      <c r="H229">
        <v>0</v>
      </c>
      <c r="I229">
        <v>3.3999999999999998E-3</v>
      </c>
      <c r="J229">
        <v>1.1000000000000001E-3</v>
      </c>
      <c r="K229">
        <v>2.1899999999999999E-2</v>
      </c>
      <c r="L229">
        <v>0.95399999999999996</v>
      </c>
      <c r="M229">
        <v>1.7899999999999999E-2</v>
      </c>
      <c r="N229">
        <v>0.31840000000000002</v>
      </c>
      <c r="O229">
        <v>1.4E-3</v>
      </c>
      <c r="P229">
        <v>0.15870000000000001</v>
      </c>
      <c r="Q229" s="1">
        <v>52959.46</v>
      </c>
      <c r="R229">
        <v>0.2213</v>
      </c>
      <c r="S229">
        <v>0.2213</v>
      </c>
      <c r="T229">
        <v>0.55740000000000001</v>
      </c>
      <c r="U229">
        <v>18.25</v>
      </c>
      <c r="V229" s="1">
        <v>56657.64</v>
      </c>
      <c r="W229">
        <v>90.97</v>
      </c>
      <c r="X229" s="1">
        <v>153211.43</v>
      </c>
      <c r="Y229">
        <v>0.87460000000000004</v>
      </c>
      <c r="Z229">
        <v>8.8800000000000004E-2</v>
      </c>
      <c r="AA229">
        <v>3.6600000000000001E-2</v>
      </c>
      <c r="AB229">
        <v>0.12540000000000001</v>
      </c>
      <c r="AC229">
        <v>153.21</v>
      </c>
      <c r="AD229" s="1">
        <v>3252.09</v>
      </c>
      <c r="AE229">
        <v>430.71</v>
      </c>
      <c r="AF229" s="1">
        <v>140798.51</v>
      </c>
      <c r="AG229">
        <v>244</v>
      </c>
      <c r="AH229" s="1">
        <v>37454</v>
      </c>
      <c r="AI229" s="1">
        <v>55835</v>
      </c>
      <c r="AJ229">
        <v>23.4</v>
      </c>
      <c r="AK229">
        <v>21</v>
      </c>
      <c r="AL229">
        <v>22.56</v>
      </c>
      <c r="AM229">
        <v>1</v>
      </c>
      <c r="AN229">
        <v>777.14</v>
      </c>
      <c r="AO229">
        <v>1.0577000000000001</v>
      </c>
      <c r="AP229" s="1">
        <v>1099.1300000000001</v>
      </c>
      <c r="AQ229" s="1">
        <v>2140.9299999999998</v>
      </c>
      <c r="AR229" s="1">
        <v>5598.13</v>
      </c>
      <c r="AS229">
        <v>676.18</v>
      </c>
      <c r="AT229">
        <v>119.72</v>
      </c>
      <c r="AU229" s="1">
        <v>9634.1</v>
      </c>
      <c r="AV229" s="1">
        <v>5977.94</v>
      </c>
      <c r="AW229">
        <v>0.58779999999999999</v>
      </c>
      <c r="AX229" s="1">
        <v>3104.91</v>
      </c>
      <c r="AY229">
        <v>0.30530000000000002</v>
      </c>
      <c r="AZ229">
        <v>544.07000000000005</v>
      </c>
      <c r="BA229">
        <v>5.3499999999999999E-2</v>
      </c>
      <c r="BB229">
        <v>542.69000000000005</v>
      </c>
      <c r="BC229">
        <v>5.3400000000000003E-2</v>
      </c>
      <c r="BD229" s="1">
        <v>10169.61</v>
      </c>
      <c r="BE229" s="1">
        <v>5685.93</v>
      </c>
      <c r="BF229">
        <v>1.7964</v>
      </c>
      <c r="BG229">
        <v>0.60760000000000003</v>
      </c>
      <c r="BH229">
        <v>0.21909999999999999</v>
      </c>
      <c r="BI229">
        <v>8.7999999999999995E-2</v>
      </c>
      <c r="BJ229">
        <v>3.6400000000000002E-2</v>
      </c>
      <c r="BK229">
        <v>4.8800000000000003E-2</v>
      </c>
    </row>
    <row r="230" spans="1:63" x14ac:dyDescent="0.25">
      <c r="A230" t="s">
        <v>230</v>
      </c>
      <c r="B230">
        <v>47019</v>
      </c>
      <c r="C230">
        <v>59</v>
      </c>
      <c r="D230">
        <v>278.83</v>
      </c>
      <c r="E230" s="1">
        <v>16450.75</v>
      </c>
      <c r="F230" s="1">
        <v>16137.26</v>
      </c>
      <c r="G230">
        <v>6.7299999999999999E-2</v>
      </c>
      <c r="H230">
        <v>1.8E-3</v>
      </c>
      <c r="I230">
        <v>8.6599999999999996E-2</v>
      </c>
      <c r="J230">
        <v>1.4E-3</v>
      </c>
      <c r="K230">
        <v>9.4100000000000003E-2</v>
      </c>
      <c r="L230">
        <v>0.71179999999999999</v>
      </c>
      <c r="M230">
        <v>3.7100000000000001E-2</v>
      </c>
      <c r="N230">
        <v>0.24099999999999999</v>
      </c>
      <c r="O230">
        <v>8.5099999999999995E-2</v>
      </c>
      <c r="P230">
        <v>0.14799999999999999</v>
      </c>
      <c r="Q230" s="1">
        <v>80530.55</v>
      </c>
      <c r="R230">
        <v>0.20039999999999999</v>
      </c>
      <c r="S230">
        <v>0.15329999999999999</v>
      </c>
      <c r="T230">
        <v>0.64629999999999999</v>
      </c>
      <c r="U230">
        <v>80.5</v>
      </c>
      <c r="V230" s="1">
        <v>101546.62</v>
      </c>
      <c r="W230">
        <v>201.85</v>
      </c>
      <c r="X230" s="1">
        <v>174879.38</v>
      </c>
      <c r="Y230">
        <v>0.72070000000000001</v>
      </c>
      <c r="Z230">
        <v>0.23400000000000001</v>
      </c>
      <c r="AA230">
        <v>4.53E-2</v>
      </c>
      <c r="AB230">
        <v>0.27929999999999999</v>
      </c>
      <c r="AC230">
        <v>174.88</v>
      </c>
      <c r="AD230" s="1">
        <v>9260.56</v>
      </c>
      <c r="AE230">
        <v>874.3</v>
      </c>
      <c r="AF230" s="1">
        <v>174718.5</v>
      </c>
      <c r="AG230">
        <v>394</v>
      </c>
      <c r="AH230" s="1">
        <v>51807</v>
      </c>
      <c r="AI230" s="1">
        <v>84623</v>
      </c>
      <c r="AJ230">
        <v>86.55</v>
      </c>
      <c r="AK230">
        <v>49.2</v>
      </c>
      <c r="AL230">
        <v>58.01</v>
      </c>
      <c r="AM230">
        <v>4.45</v>
      </c>
      <c r="AN230">
        <v>0</v>
      </c>
      <c r="AO230">
        <v>0.85199999999999998</v>
      </c>
      <c r="AP230" s="1">
        <v>1252.8699999999999</v>
      </c>
      <c r="AQ230" s="1">
        <v>1827.51</v>
      </c>
      <c r="AR230" s="1">
        <v>7728.46</v>
      </c>
      <c r="AS230">
        <v>947.16</v>
      </c>
      <c r="AT230">
        <v>781.86</v>
      </c>
      <c r="AU230" s="1">
        <v>12537.86</v>
      </c>
      <c r="AV230" s="1">
        <v>3944.72</v>
      </c>
      <c r="AW230">
        <v>0.28839999999999999</v>
      </c>
      <c r="AX230" s="1">
        <v>8299.73</v>
      </c>
      <c r="AY230">
        <v>0.6069</v>
      </c>
      <c r="AZ230">
        <v>867.17</v>
      </c>
      <c r="BA230">
        <v>6.3399999999999998E-2</v>
      </c>
      <c r="BB230">
        <v>564.4</v>
      </c>
      <c r="BC230">
        <v>4.1300000000000003E-2</v>
      </c>
      <c r="BD230" s="1">
        <v>13676.02</v>
      </c>
      <c r="BE230" s="1">
        <v>2611.8000000000002</v>
      </c>
      <c r="BF230">
        <v>0.43690000000000001</v>
      </c>
      <c r="BG230">
        <v>0.62970000000000004</v>
      </c>
      <c r="BH230">
        <v>0.2329</v>
      </c>
      <c r="BI230">
        <v>0.1007</v>
      </c>
      <c r="BJ230">
        <v>1.78E-2</v>
      </c>
      <c r="BK230">
        <v>1.89E-2</v>
      </c>
    </row>
    <row r="231" spans="1:63" x14ac:dyDescent="0.25">
      <c r="A231" t="s">
        <v>231</v>
      </c>
      <c r="B231">
        <v>44123</v>
      </c>
      <c r="C231">
        <v>152</v>
      </c>
      <c r="D231">
        <v>15.37</v>
      </c>
      <c r="E231" s="1">
        <v>2336.85</v>
      </c>
      <c r="F231" s="1">
        <v>2288.06</v>
      </c>
      <c r="G231">
        <v>3.8999999999999998E-3</v>
      </c>
      <c r="H231">
        <v>8.9999999999999998E-4</v>
      </c>
      <c r="I231">
        <v>1.5299999999999999E-2</v>
      </c>
      <c r="J231">
        <v>1.2999999999999999E-3</v>
      </c>
      <c r="K231">
        <v>2.1899999999999999E-2</v>
      </c>
      <c r="L231">
        <v>0.8982</v>
      </c>
      <c r="M231">
        <v>5.8599999999999999E-2</v>
      </c>
      <c r="N231">
        <v>0.59130000000000005</v>
      </c>
      <c r="O231">
        <v>2.2000000000000001E-3</v>
      </c>
      <c r="P231">
        <v>0.15659999999999999</v>
      </c>
      <c r="Q231" s="1">
        <v>54530.77</v>
      </c>
      <c r="R231">
        <v>0.2424</v>
      </c>
      <c r="S231">
        <v>0.18179999999999999</v>
      </c>
      <c r="T231">
        <v>0.57579999999999998</v>
      </c>
      <c r="U231">
        <v>15</v>
      </c>
      <c r="V231" s="1">
        <v>85504.4</v>
      </c>
      <c r="W231">
        <v>152.75</v>
      </c>
      <c r="X231" s="1">
        <v>146937.84</v>
      </c>
      <c r="Y231">
        <v>0.75249999999999995</v>
      </c>
      <c r="Z231">
        <v>0.1638</v>
      </c>
      <c r="AA231">
        <v>8.3699999999999997E-2</v>
      </c>
      <c r="AB231">
        <v>0.2475</v>
      </c>
      <c r="AC231">
        <v>146.94</v>
      </c>
      <c r="AD231" s="1">
        <v>3322.78</v>
      </c>
      <c r="AE231">
        <v>383.87</v>
      </c>
      <c r="AF231" s="1">
        <v>129695.75</v>
      </c>
      <c r="AG231">
        <v>186</v>
      </c>
      <c r="AH231" s="1">
        <v>29249</v>
      </c>
      <c r="AI231" s="1">
        <v>50284</v>
      </c>
      <c r="AJ231">
        <v>28.2</v>
      </c>
      <c r="AK231">
        <v>22.02</v>
      </c>
      <c r="AL231">
        <v>22.5</v>
      </c>
      <c r="AM231">
        <v>3.9</v>
      </c>
      <c r="AN231" s="1">
        <v>1481.35</v>
      </c>
      <c r="AO231">
        <v>1.5722</v>
      </c>
      <c r="AP231" s="1">
        <v>1287.48</v>
      </c>
      <c r="AQ231" s="1">
        <v>2299.9899999999998</v>
      </c>
      <c r="AR231" s="1">
        <v>7533.62</v>
      </c>
      <c r="AS231">
        <v>647.26</v>
      </c>
      <c r="AT231">
        <v>400.73</v>
      </c>
      <c r="AU231" s="1">
        <v>12169.09</v>
      </c>
      <c r="AV231" s="1">
        <v>7382.75</v>
      </c>
      <c r="AW231">
        <v>0.51790000000000003</v>
      </c>
      <c r="AX231" s="1">
        <v>4403.55</v>
      </c>
      <c r="AY231">
        <v>0.30890000000000001</v>
      </c>
      <c r="AZ231" s="1">
        <v>1266.29</v>
      </c>
      <c r="BA231">
        <v>8.8800000000000004E-2</v>
      </c>
      <c r="BB231" s="1">
        <v>1202.6600000000001</v>
      </c>
      <c r="BC231">
        <v>8.4400000000000003E-2</v>
      </c>
      <c r="BD231" s="1">
        <v>14255.25</v>
      </c>
      <c r="BE231" s="1">
        <v>6611.75</v>
      </c>
      <c r="BF231">
        <v>2.3679000000000001</v>
      </c>
      <c r="BG231">
        <v>0.55889999999999995</v>
      </c>
      <c r="BH231">
        <v>0.22650000000000001</v>
      </c>
      <c r="BI231">
        <v>0.16539999999999999</v>
      </c>
      <c r="BJ231">
        <v>3.5499999999999997E-2</v>
      </c>
      <c r="BK231">
        <v>1.37E-2</v>
      </c>
    </row>
    <row r="232" spans="1:63" x14ac:dyDescent="0.25">
      <c r="A232" t="s">
        <v>232</v>
      </c>
      <c r="B232">
        <v>45823</v>
      </c>
      <c r="C232">
        <v>96</v>
      </c>
      <c r="D232">
        <v>8.93</v>
      </c>
      <c r="E232">
        <v>857.59</v>
      </c>
      <c r="F232">
        <v>760.13</v>
      </c>
      <c r="G232">
        <v>0</v>
      </c>
      <c r="H232">
        <v>0</v>
      </c>
      <c r="I232">
        <v>1.2999999999999999E-3</v>
      </c>
      <c r="J232">
        <v>2.5999999999999999E-3</v>
      </c>
      <c r="K232">
        <v>1.5800000000000002E-2</v>
      </c>
      <c r="L232">
        <v>0.96579999999999999</v>
      </c>
      <c r="M232">
        <v>1.4500000000000001E-2</v>
      </c>
      <c r="N232">
        <v>0.33860000000000001</v>
      </c>
      <c r="O232">
        <v>0</v>
      </c>
      <c r="P232">
        <v>0.12520000000000001</v>
      </c>
      <c r="Q232" s="1">
        <v>58013.22</v>
      </c>
      <c r="R232">
        <v>0.1923</v>
      </c>
      <c r="S232">
        <v>0.1154</v>
      </c>
      <c r="T232">
        <v>0.69230000000000003</v>
      </c>
      <c r="U232">
        <v>6</v>
      </c>
      <c r="V232" s="1">
        <v>80369</v>
      </c>
      <c r="W232">
        <v>135.15</v>
      </c>
      <c r="X232" s="1">
        <v>516694.53</v>
      </c>
      <c r="Y232">
        <v>0.32869999999999999</v>
      </c>
      <c r="Z232">
        <v>1.7899999999999999E-2</v>
      </c>
      <c r="AA232">
        <v>0.65339999999999998</v>
      </c>
      <c r="AB232">
        <v>0.67130000000000001</v>
      </c>
      <c r="AC232">
        <v>516.69000000000005</v>
      </c>
      <c r="AD232" s="1">
        <v>22200.45</v>
      </c>
      <c r="AE232">
        <v>667.39</v>
      </c>
      <c r="AF232" s="1">
        <v>210300.94</v>
      </c>
      <c r="AG232">
        <v>493</v>
      </c>
      <c r="AH232" s="1">
        <v>36280</v>
      </c>
      <c r="AI232" s="1">
        <v>54688</v>
      </c>
      <c r="AJ232">
        <v>50.6</v>
      </c>
      <c r="AK232">
        <v>28.18</v>
      </c>
      <c r="AL232">
        <v>35.86</v>
      </c>
      <c r="AM232">
        <v>4.7</v>
      </c>
      <c r="AN232" s="1">
        <v>2090.73</v>
      </c>
      <c r="AO232">
        <v>1.5973999999999999</v>
      </c>
      <c r="AP232" s="1">
        <v>2070.56</v>
      </c>
      <c r="AQ232" s="1">
        <v>2560.89</v>
      </c>
      <c r="AR232" s="1">
        <v>7527.42</v>
      </c>
      <c r="AS232" s="1">
        <v>1089.23</v>
      </c>
      <c r="AT232">
        <v>412.58</v>
      </c>
      <c r="AU232" s="1">
        <v>13660.69</v>
      </c>
      <c r="AV232" s="1">
        <v>5670.82</v>
      </c>
      <c r="AW232">
        <v>0.2273</v>
      </c>
      <c r="AX232" s="1">
        <v>16820.34</v>
      </c>
      <c r="AY232">
        <v>0.67410000000000003</v>
      </c>
      <c r="AZ232" s="1">
        <v>1588.72</v>
      </c>
      <c r="BA232">
        <v>6.3700000000000007E-2</v>
      </c>
      <c r="BB232">
        <v>871.18</v>
      </c>
      <c r="BC232">
        <v>3.49E-2</v>
      </c>
      <c r="BD232" s="1">
        <v>24951.06</v>
      </c>
      <c r="BE232" s="1">
        <v>4118.6000000000004</v>
      </c>
      <c r="BF232">
        <v>0.93259999999999998</v>
      </c>
      <c r="BG232">
        <v>0.49969999999999998</v>
      </c>
      <c r="BH232">
        <v>0.2324</v>
      </c>
      <c r="BI232">
        <v>0.14949999999999999</v>
      </c>
      <c r="BJ232">
        <v>3.4299999999999997E-2</v>
      </c>
      <c r="BK232">
        <v>8.4099999999999994E-2</v>
      </c>
    </row>
    <row r="233" spans="1:63" x14ac:dyDescent="0.25">
      <c r="A233" t="s">
        <v>233</v>
      </c>
      <c r="B233">
        <v>47571</v>
      </c>
      <c r="C233">
        <v>54</v>
      </c>
      <c r="D233">
        <v>8.23</v>
      </c>
      <c r="E233">
        <v>444.16</v>
      </c>
      <c r="F233">
        <v>422.26</v>
      </c>
      <c r="G233">
        <v>0</v>
      </c>
      <c r="H233">
        <v>0</v>
      </c>
      <c r="I233">
        <v>7.1000000000000004E-3</v>
      </c>
      <c r="J233">
        <v>0</v>
      </c>
      <c r="K233">
        <v>0.1706</v>
      </c>
      <c r="L233">
        <v>0.80569999999999997</v>
      </c>
      <c r="M233">
        <v>1.66E-2</v>
      </c>
      <c r="N233">
        <v>0.25969999999999999</v>
      </c>
      <c r="O233">
        <v>4.7000000000000002E-3</v>
      </c>
      <c r="P233">
        <v>0.1321</v>
      </c>
      <c r="Q233" s="1">
        <v>60649.54</v>
      </c>
      <c r="R233">
        <v>5.7099999999999998E-2</v>
      </c>
      <c r="S233">
        <v>0.2</v>
      </c>
      <c r="T233">
        <v>0.7429</v>
      </c>
      <c r="U233">
        <v>10</v>
      </c>
      <c r="V233" s="1">
        <v>41959.199999999997</v>
      </c>
      <c r="W233">
        <v>43.06</v>
      </c>
      <c r="X233" s="1">
        <v>200683.54</v>
      </c>
      <c r="Y233">
        <v>0.71599999999999997</v>
      </c>
      <c r="Z233">
        <v>3.9800000000000002E-2</v>
      </c>
      <c r="AA233">
        <v>0.2442</v>
      </c>
      <c r="AB233">
        <v>0.28399999999999997</v>
      </c>
      <c r="AC233">
        <v>200.68</v>
      </c>
      <c r="AD233" s="1">
        <v>5647.15</v>
      </c>
      <c r="AE233">
        <v>555.13</v>
      </c>
      <c r="AF233" s="1">
        <v>173429.36</v>
      </c>
      <c r="AG233">
        <v>391</v>
      </c>
      <c r="AH233" s="1">
        <v>34121</v>
      </c>
      <c r="AI233" s="1">
        <v>50251</v>
      </c>
      <c r="AJ233">
        <v>34.26</v>
      </c>
      <c r="AK233">
        <v>26.23</v>
      </c>
      <c r="AL233">
        <v>25.01</v>
      </c>
      <c r="AM233">
        <v>3.5</v>
      </c>
      <c r="AN233" s="1">
        <v>1970.4</v>
      </c>
      <c r="AO233">
        <v>2.1619000000000002</v>
      </c>
      <c r="AP233" s="1">
        <v>2443.09</v>
      </c>
      <c r="AQ233" s="1">
        <v>2522.42</v>
      </c>
      <c r="AR233" s="1">
        <v>8826.84</v>
      </c>
      <c r="AS233">
        <v>724.16</v>
      </c>
      <c r="AT233">
        <v>239.78</v>
      </c>
      <c r="AU233" s="1">
        <v>14756.29</v>
      </c>
      <c r="AV233" s="1">
        <v>8279.84</v>
      </c>
      <c r="AW233">
        <v>0.46970000000000001</v>
      </c>
      <c r="AX233" s="1">
        <v>6283.59</v>
      </c>
      <c r="AY233">
        <v>0.35639999999999999</v>
      </c>
      <c r="AZ233" s="1">
        <v>1835.46</v>
      </c>
      <c r="BA233">
        <v>0.1041</v>
      </c>
      <c r="BB233" s="1">
        <v>1229.79</v>
      </c>
      <c r="BC233">
        <v>6.9800000000000001E-2</v>
      </c>
      <c r="BD233" s="1">
        <v>17628.68</v>
      </c>
      <c r="BE233" s="1">
        <v>6329.82</v>
      </c>
      <c r="BF233">
        <v>2.3304</v>
      </c>
      <c r="BG233">
        <v>0.52159999999999995</v>
      </c>
      <c r="BH233">
        <v>0.1971</v>
      </c>
      <c r="BI233">
        <v>0.24740000000000001</v>
      </c>
      <c r="BJ233">
        <v>2.0199999999999999E-2</v>
      </c>
      <c r="BK233">
        <v>1.37E-2</v>
      </c>
    </row>
    <row r="234" spans="1:63" x14ac:dyDescent="0.25">
      <c r="A234" t="s">
        <v>234</v>
      </c>
      <c r="B234">
        <v>49700</v>
      </c>
      <c r="C234">
        <v>66</v>
      </c>
      <c r="D234">
        <v>10.84</v>
      </c>
      <c r="E234">
        <v>715.61</v>
      </c>
      <c r="F234">
        <v>811.9</v>
      </c>
      <c r="G234">
        <v>2.5000000000000001E-3</v>
      </c>
      <c r="H234">
        <v>0</v>
      </c>
      <c r="I234">
        <v>6.1999999999999998E-3</v>
      </c>
      <c r="J234">
        <v>1.1999999999999999E-3</v>
      </c>
      <c r="K234">
        <v>6.6500000000000004E-2</v>
      </c>
      <c r="L234">
        <v>0.89410000000000001</v>
      </c>
      <c r="M234">
        <v>2.9600000000000001E-2</v>
      </c>
      <c r="N234">
        <v>0.20810000000000001</v>
      </c>
      <c r="O234">
        <v>2.9999999999999997E-4</v>
      </c>
      <c r="P234">
        <v>0.14269999999999999</v>
      </c>
      <c r="Q234" s="1">
        <v>67070.460000000006</v>
      </c>
      <c r="R234">
        <v>8.0600000000000005E-2</v>
      </c>
      <c r="S234">
        <v>6.4500000000000002E-2</v>
      </c>
      <c r="T234">
        <v>0.8548</v>
      </c>
      <c r="U234">
        <v>9</v>
      </c>
      <c r="V234" s="1">
        <v>68433.11</v>
      </c>
      <c r="W234">
        <v>77.19</v>
      </c>
      <c r="X234" s="1">
        <v>386734.35</v>
      </c>
      <c r="Y234">
        <v>0.3644</v>
      </c>
      <c r="Z234">
        <v>8.4099999999999994E-2</v>
      </c>
      <c r="AA234">
        <v>0.55149999999999999</v>
      </c>
      <c r="AB234">
        <v>0.63560000000000005</v>
      </c>
      <c r="AC234">
        <v>386.73</v>
      </c>
      <c r="AD234" s="1">
        <v>12803.7</v>
      </c>
      <c r="AE234">
        <v>572.94000000000005</v>
      </c>
      <c r="AF234" s="1">
        <v>162467.85999999999</v>
      </c>
      <c r="AG234">
        <v>346</v>
      </c>
      <c r="AH234" s="1">
        <v>36422</v>
      </c>
      <c r="AI234" s="1">
        <v>58554</v>
      </c>
      <c r="AJ234">
        <v>39.270000000000003</v>
      </c>
      <c r="AK234">
        <v>25.8</v>
      </c>
      <c r="AL234">
        <v>24.37</v>
      </c>
      <c r="AM234">
        <v>4.5999999999999996</v>
      </c>
      <c r="AN234">
        <v>709.83</v>
      </c>
      <c r="AO234">
        <v>1.2222999999999999</v>
      </c>
      <c r="AP234" s="1">
        <v>1353.71</v>
      </c>
      <c r="AQ234" s="1">
        <v>1889.6</v>
      </c>
      <c r="AR234" s="1">
        <v>6597.66</v>
      </c>
      <c r="AS234">
        <v>423.17</v>
      </c>
      <c r="AT234">
        <v>244.24</v>
      </c>
      <c r="AU234" s="1">
        <v>10508.38</v>
      </c>
      <c r="AV234" s="1">
        <v>4487.67</v>
      </c>
      <c r="AW234">
        <v>0.29049999999999998</v>
      </c>
      <c r="AX234" s="1">
        <v>7604.02</v>
      </c>
      <c r="AY234">
        <v>0.49220000000000003</v>
      </c>
      <c r="AZ234" s="1">
        <v>2661.05</v>
      </c>
      <c r="BA234">
        <v>0.17219999999999999</v>
      </c>
      <c r="BB234">
        <v>696.27</v>
      </c>
      <c r="BC234">
        <v>4.5100000000000001E-2</v>
      </c>
      <c r="BD234" s="1">
        <v>15449.01</v>
      </c>
      <c r="BE234" s="1">
        <v>4907.3500000000004</v>
      </c>
      <c r="BF234">
        <v>1.4548000000000001</v>
      </c>
      <c r="BG234">
        <v>0.53</v>
      </c>
      <c r="BH234">
        <v>0.20069999999999999</v>
      </c>
      <c r="BI234">
        <v>0.2235</v>
      </c>
      <c r="BJ234">
        <v>2.5700000000000001E-2</v>
      </c>
      <c r="BK234">
        <v>0.02</v>
      </c>
    </row>
    <row r="235" spans="1:63" x14ac:dyDescent="0.25">
      <c r="A235" t="s">
        <v>235</v>
      </c>
      <c r="B235">
        <v>50161</v>
      </c>
      <c r="C235">
        <v>19</v>
      </c>
      <c r="D235">
        <v>143.02000000000001</v>
      </c>
      <c r="E235" s="1">
        <v>2717.43</v>
      </c>
      <c r="F235" s="1">
        <v>2548.46</v>
      </c>
      <c r="G235">
        <v>1.7999999999999999E-2</v>
      </c>
      <c r="H235">
        <v>1.1999999999999999E-3</v>
      </c>
      <c r="I235">
        <v>3.4099999999999998E-2</v>
      </c>
      <c r="J235">
        <v>4.0000000000000002E-4</v>
      </c>
      <c r="K235">
        <v>3.2599999999999997E-2</v>
      </c>
      <c r="L235">
        <v>0.85370000000000001</v>
      </c>
      <c r="M235">
        <v>0.06</v>
      </c>
      <c r="N235">
        <v>0.36480000000000001</v>
      </c>
      <c r="O235">
        <v>4.3E-3</v>
      </c>
      <c r="P235">
        <v>0.1328</v>
      </c>
      <c r="Q235" s="1">
        <v>65989.509999999995</v>
      </c>
      <c r="R235">
        <v>6.4500000000000002E-2</v>
      </c>
      <c r="S235">
        <v>0.2097</v>
      </c>
      <c r="T235">
        <v>0.7258</v>
      </c>
      <c r="U235">
        <v>14.35</v>
      </c>
      <c r="V235" s="1">
        <v>92822.92</v>
      </c>
      <c r="W235">
        <v>185.72</v>
      </c>
      <c r="X235" s="1">
        <v>203998.21</v>
      </c>
      <c r="Y235">
        <v>0.67200000000000004</v>
      </c>
      <c r="Z235">
        <v>0.30509999999999998</v>
      </c>
      <c r="AA235">
        <v>2.29E-2</v>
      </c>
      <c r="AB235">
        <v>0.32800000000000001</v>
      </c>
      <c r="AC235">
        <v>204</v>
      </c>
      <c r="AD235" s="1">
        <v>8781.7999999999993</v>
      </c>
      <c r="AE235">
        <v>852.29</v>
      </c>
      <c r="AF235" s="1">
        <v>200095.87</v>
      </c>
      <c r="AG235">
        <v>476</v>
      </c>
      <c r="AH235" s="1">
        <v>33840</v>
      </c>
      <c r="AI235" s="1">
        <v>66794</v>
      </c>
      <c r="AJ235">
        <v>51.1</v>
      </c>
      <c r="AK235">
        <v>42.27</v>
      </c>
      <c r="AL235">
        <v>44.16</v>
      </c>
      <c r="AM235">
        <v>4.7</v>
      </c>
      <c r="AN235">
        <v>0</v>
      </c>
      <c r="AO235">
        <v>1.0328999999999999</v>
      </c>
      <c r="AP235" s="1">
        <v>1554.35</v>
      </c>
      <c r="AQ235" s="1">
        <v>2187.4499999999998</v>
      </c>
      <c r="AR235" s="1">
        <v>7317.08</v>
      </c>
      <c r="AS235">
        <v>679.53</v>
      </c>
      <c r="AT235">
        <v>332.52</v>
      </c>
      <c r="AU235" s="1">
        <v>12070.93</v>
      </c>
      <c r="AV235" s="1">
        <v>3792.4</v>
      </c>
      <c r="AW235">
        <v>0.27510000000000001</v>
      </c>
      <c r="AX235" s="1">
        <v>7987.14</v>
      </c>
      <c r="AY235">
        <v>0.57940000000000003</v>
      </c>
      <c r="AZ235" s="1">
        <v>1372.12</v>
      </c>
      <c r="BA235">
        <v>9.9500000000000005E-2</v>
      </c>
      <c r="BB235">
        <v>632.44000000000005</v>
      </c>
      <c r="BC235">
        <v>4.5900000000000003E-2</v>
      </c>
      <c r="BD235" s="1">
        <v>13784.1</v>
      </c>
      <c r="BE235" s="1">
        <v>1268.78</v>
      </c>
      <c r="BF235">
        <v>0.21909999999999999</v>
      </c>
      <c r="BG235">
        <v>0.52800000000000002</v>
      </c>
      <c r="BH235">
        <v>0.24349999999999999</v>
      </c>
      <c r="BI235">
        <v>0.19159999999999999</v>
      </c>
      <c r="BJ235">
        <v>2.2499999999999999E-2</v>
      </c>
      <c r="BK235">
        <v>1.4500000000000001E-2</v>
      </c>
    </row>
    <row r="236" spans="1:63" x14ac:dyDescent="0.25">
      <c r="A236" t="s">
        <v>236</v>
      </c>
      <c r="B236">
        <v>45427</v>
      </c>
      <c r="C236">
        <v>25</v>
      </c>
      <c r="D236">
        <v>68.2</v>
      </c>
      <c r="E236" s="1">
        <v>1705.07</v>
      </c>
      <c r="F236" s="1">
        <v>1873.45</v>
      </c>
      <c r="G236">
        <v>5.3E-3</v>
      </c>
      <c r="H236">
        <v>0</v>
      </c>
      <c r="I236">
        <v>4.7500000000000001E-2</v>
      </c>
      <c r="J236">
        <v>5.0000000000000001E-4</v>
      </c>
      <c r="K236">
        <v>3.15E-2</v>
      </c>
      <c r="L236">
        <v>0.88100000000000001</v>
      </c>
      <c r="M236">
        <v>3.4200000000000001E-2</v>
      </c>
      <c r="N236">
        <v>0.39219999999999999</v>
      </c>
      <c r="O236">
        <v>2.8E-3</v>
      </c>
      <c r="P236">
        <v>9.3299999999999994E-2</v>
      </c>
      <c r="Q236" s="1">
        <v>56453.64</v>
      </c>
      <c r="R236">
        <v>0.22500000000000001</v>
      </c>
      <c r="S236">
        <v>0.14169999999999999</v>
      </c>
      <c r="T236">
        <v>0.63329999999999997</v>
      </c>
      <c r="U236">
        <v>15.31</v>
      </c>
      <c r="V236" s="1">
        <v>60314.1</v>
      </c>
      <c r="W236">
        <v>109.1</v>
      </c>
      <c r="X236" s="1">
        <v>126595.42</v>
      </c>
      <c r="Y236">
        <v>0.79420000000000002</v>
      </c>
      <c r="Z236">
        <v>0.16600000000000001</v>
      </c>
      <c r="AA236">
        <v>3.9800000000000002E-2</v>
      </c>
      <c r="AB236">
        <v>0.20580000000000001</v>
      </c>
      <c r="AC236">
        <v>126.6</v>
      </c>
      <c r="AD236" s="1">
        <v>5060.12</v>
      </c>
      <c r="AE236">
        <v>702.38</v>
      </c>
      <c r="AF236" s="1">
        <v>105557.66</v>
      </c>
      <c r="AG236">
        <v>100</v>
      </c>
      <c r="AH236" s="1">
        <v>32903</v>
      </c>
      <c r="AI236" s="1">
        <v>50632</v>
      </c>
      <c r="AJ236">
        <v>59.5</v>
      </c>
      <c r="AK236">
        <v>38.14</v>
      </c>
      <c r="AL236">
        <v>44.04</v>
      </c>
      <c r="AM236">
        <v>5.0999999999999996</v>
      </c>
      <c r="AN236">
        <v>0</v>
      </c>
      <c r="AO236">
        <v>0.92500000000000004</v>
      </c>
      <c r="AP236" s="1">
        <v>1247.08</v>
      </c>
      <c r="AQ236" s="1">
        <v>1939.43</v>
      </c>
      <c r="AR236" s="1">
        <v>5953.41</v>
      </c>
      <c r="AS236">
        <v>431.82</v>
      </c>
      <c r="AT236">
        <v>182.54</v>
      </c>
      <c r="AU236" s="1">
        <v>9754.27</v>
      </c>
      <c r="AV236" s="1">
        <v>5416.43</v>
      </c>
      <c r="AW236">
        <v>0.46829999999999999</v>
      </c>
      <c r="AX236" s="1">
        <v>3881.99</v>
      </c>
      <c r="AY236">
        <v>0.33560000000000001</v>
      </c>
      <c r="AZ236" s="1">
        <v>1624.35</v>
      </c>
      <c r="BA236">
        <v>0.1404</v>
      </c>
      <c r="BB236">
        <v>643.83000000000004</v>
      </c>
      <c r="BC236">
        <v>5.57E-2</v>
      </c>
      <c r="BD236" s="1">
        <v>11566.6</v>
      </c>
      <c r="BE236" s="1">
        <v>5425.26</v>
      </c>
      <c r="BF236">
        <v>1.4015</v>
      </c>
      <c r="BG236">
        <v>0.54479999999999995</v>
      </c>
      <c r="BH236">
        <v>0.26300000000000001</v>
      </c>
      <c r="BI236">
        <v>0.15190000000000001</v>
      </c>
      <c r="BJ236">
        <v>2.4500000000000001E-2</v>
      </c>
      <c r="BK236">
        <v>1.5900000000000001E-2</v>
      </c>
    </row>
    <row r="237" spans="1:63" x14ac:dyDescent="0.25">
      <c r="A237" t="s">
        <v>237</v>
      </c>
      <c r="B237">
        <v>48751</v>
      </c>
      <c r="C237">
        <v>23</v>
      </c>
      <c r="D237">
        <v>281.56</v>
      </c>
      <c r="E237" s="1">
        <v>6475.81</v>
      </c>
      <c r="F237" s="1">
        <v>5887.1</v>
      </c>
      <c r="G237">
        <v>1.8200000000000001E-2</v>
      </c>
      <c r="H237">
        <v>1.9E-3</v>
      </c>
      <c r="I237">
        <v>0.2218</v>
      </c>
      <c r="J237">
        <v>1.4E-3</v>
      </c>
      <c r="K237">
        <v>6.2199999999999998E-2</v>
      </c>
      <c r="L237">
        <v>0.57699999999999996</v>
      </c>
      <c r="M237">
        <v>0.11749999999999999</v>
      </c>
      <c r="N237">
        <v>0.4264</v>
      </c>
      <c r="O237">
        <v>4.1200000000000001E-2</v>
      </c>
      <c r="P237">
        <v>0.1595</v>
      </c>
      <c r="Q237" s="1">
        <v>75477.52</v>
      </c>
      <c r="R237">
        <v>0.1671</v>
      </c>
      <c r="S237">
        <v>0.12670000000000001</v>
      </c>
      <c r="T237">
        <v>0.70620000000000005</v>
      </c>
      <c r="U237">
        <v>33</v>
      </c>
      <c r="V237" s="1">
        <v>94964.85</v>
      </c>
      <c r="W237">
        <v>192.01</v>
      </c>
      <c r="X237" s="1">
        <v>110542.9</v>
      </c>
      <c r="Y237">
        <v>0.79590000000000005</v>
      </c>
      <c r="Z237">
        <v>0.1807</v>
      </c>
      <c r="AA237">
        <v>2.3400000000000001E-2</v>
      </c>
      <c r="AB237">
        <v>0.2041</v>
      </c>
      <c r="AC237">
        <v>110.54</v>
      </c>
      <c r="AD237" s="1">
        <v>4972.62</v>
      </c>
      <c r="AE237">
        <v>723.11</v>
      </c>
      <c r="AF237" s="1">
        <v>108217.49</v>
      </c>
      <c r="AG237">
        <v>108</v>
      </c>
      <c r="AH237" s="1">
        <v>35328</v>
      </c>
      <c r="AI237" s="1">
        <v>52067</v>
      </c>
      <c r="AJ237">
        <v>60.83</v>
      </c>
      <c r="AK237">
        <v>44.82</v>
      </c>
      <c r="AL237">
        <v>43.63</v>
      </c>
      <c r="AM237">
        <v>6.8</v>
      </c>
      <c r="AN237">
        <v>0</v>
      </c>
      <c r="AO237">
        <v>1.0966</v>
      </c>
      <c r="AP237" s="1">
        <v>1411.14</v>
      </c>
      <c r="AQ237" s="1">
        <v>1822.49</v>
      </c>
      <c r="AR237" s="1">
        <v>7272.96</v>
      </c>
      <c r="AS237">
        <v>833.22</v>
      </c>
      <c r="AT237">
        <v>296.82</v>
      </c>
      <c r="AU237" s="1">
        <v>11636.63</v>
      </c>
      <c r="AV237" s="1">
        <v>7087.71</v>
      </c>
      <c r="AW237">
        <v>0.52210000000000001</v>
      </c>
      <c r="AX237" s="1">
        <v>4622.3599999999997</v>
      </c>
      <c r="AY237">
        <v>0.34050000000000002</v>
      </c>
      <c r="AZ237">
        <v>902.75</v>
      </c>
      <c r="BA237">
        <v>6.6500000000000004E-2</v>
      </c>
      <c r="BB237">
        <v>963.86</v>
      </c>
      <c r="BC237">
        <v>7.0999999999999994E-2</v>
      </c>
      <c r="BD237" s="1">
        <v>13576.68</v>
      </c>
      <c r="BE237" s="1">
        <v>4571.76</v>
      </c>
      <c r="BF237">
        <v>1.4607000000000001</v>
      </c>
      <c r="BG237">
        <v>0.56410000000000005</v>
      </c>
      <c r="BH237">
        <v>0.2303</v>
      </c>
      <c r="BI237">
        <v>0.14219999999999999</v>
      </c>
      <c r="BJ237">
        <v>2.2499999999999999E-2</v>
      </c>
      <c r="BK237">
        <v>4.0899999999999999E-2</v>
      </c>
    </row>
    <row r="238" spans="1:63" x14ac:dyDescent="0.25">
      <c r="A238" t="s">
        <v>238</v>
      </c>
      <c r="B238">
        <v>50021</v>
      </c>
      <c r="C238">
        <v>30</v>
      </c>
      <c r="D238">
        <v>152.88</v>
      </c>
      <c r="E238" s="1">
        <v>4586.3500000000004</v>
      </c>
      <c r="F238" s="1">
        <v>4597.8100000000004</v>
      </c>
      <c r="G238">
        <v>5.6300000000000003E-2</v>
      </c>
      <c r="H238">
        <v>6.9999999999999999E-4</v>
      </c>
      <c r="I238">
        <v>1.3299999999999999E-2</v>
      </c>
      <c r="J238">
        <v>4.0000000000000002E-4</v>
      </c>
      <c r="K238">
        <v>2.5700000000000001E-2</v>
      </c>
      <c r="L238">
        <v>0.86729999999999996</v>
      </c>
      <c r="M238">
        <v>3.6299999999999999E-2</v>
      </c>
      <c r="N238">
        <v>5.1299999999999998E-2</v>
      </c>
      <c r="O238">
        <v>1.1900000000000001E-2</v>
      </c>
      <c r="P238">
        <v>0.13619999999999999</v>
      </c>
      <c r="Q238" s="1">
        <v>80381.990000000005</v>
      </c>
      <c r="R238">
        <v>0.18240000000000001</v>
      </c>
      <c r="S238">
        <v>0.1353</v>
      </c>
      <c r="T238">
        <v>0.68240000000000001</v>
      </c>
      <c r="U238">
        <v>26.4</v>
      </c>
      <c r="V238" s="1">
        <v>99843.33</v>
      </c>
      <c r="W238">
        <v>173.73</v>
      </c>
      <c r="X238" s="1">
        <v>249086.18</v>
      </c>
      <c r="Y238">
        <v>0.83420000000000005</v>
      </c>
      <c r="Z238">
        <v>0.14699999999999999</v>
      </c>
      <c r="AA238">
        <v>1.8800000000000001E-2</v>
      </c>
      <c r="AB238">
        <v>0.1658</v>
      </c>
      <c r="AC238">
        <v>249.09</v>
      </c>
      <c r="AD238" s="1">
        <v>11402.78</v>
      </c>
      <c r="AE238" s="1">
        <v>1183.21</v>
      </c>
      <c r="AF238" s="1">
        <v>254174.9</v>
      </c>
      <c r="AG238">
        <v>554</v>
      </c>
      <c r="AH238" s="1">
        <v>72875</v>
      </c>
      <c r="AI238" s="1">
        <v>163514</v>
      </c>
      <c r="AJ238">
        <v>86.93</v>
      </c>
      <c r="AK238">
        <v>42.13</v>
      </c>
      <c r="AL238">
        <v>61.19</v>
      </c>
      <c r="AM238">
        <v>4.2300000000000004</v>
      </c>
      <c r="AN238">
        <v>0</v>
      </c>
      <c r="AO238">
        <v>0.46960000000000002</v>
      </c>
      <c r="AP238" s="1">
        <v>1756.5</v>
      </c>
      <c r="AQ238" s="1">
        <v>2281.88</v>
      </c>
      <c r="AR238" s="1">
        <v>8914.76</v>
      </c>
      <c r="AS238" s="1">
        <v>1032.8900000000001</v>
      </c>
      <c r="AT238">
        <v>365.48</v>
      </c>
      <c r="AU238" s="1">
        <v>14351.52</v>
      </c>
      <c r="AV238" s="1">
        <v>3522.98</v>
      </c>
      <c r="AW238">
        <v>0.23200000000000001</v>
      </c>
      <c r="AX238" s="1">
        <v>10126.549999999999</v>
      </c>
      <c r="AY238">
        <v>0.66690000000000005</v>
      </c>
      <c r="AZ238" s="1">
        <v>1120.2</v>
      </c>
      <c r="BA238">
        <v>7.3800000000000004E-2</v>
      </c>
      <c r="BB238">
        <v>414.39</v>
      </c>
      <c r="BC238">
        <v>2.7300000000000001E-2</v>
      </c>
      <c r="BD238" s="1">
        <v>15184.12</v>
      </c>
      <c r="BE238" s="1">
        <v>2034.83</v>
      </c>
      <c r="BF238">
        <v>0.15279999999999999</v>
      </c>
      <c r="BG238">
        <v>0.58640000000000003</v>
      </c>
      <c r="BH238">
        <v>0.22950000000000001</v>
      </c>
      <c r="BI238">
        <v>0.14169999999999999</v>
      </c>
      <c r="BJ238">
        <v>2.81E-2</v>
      </c>
      <c r="BK238">
        <v>1.43E-2</v>
      </c>
    </row>
    <row r="239" spans="1:63" x14ac:dyDescent="0.25">
      <c r="A239" t="s">
        <v>239</v>
      </c>
      <c r="B239">
        <v>49502</v>
      </c>
      <c r="C239">
        <v>60</v>
      </c>
      <c r="D239">
        <v>17.39</v>
      </c>
      <c r="E239" s="1">
        <v>1043.19</v>
      </c>
      <c r="F239" s="1">
        <v>1001.28</v>
      </c>
      <c r="G239">
        <v>1E-3</v>
      </c>
      <c r="H239">
        <v>0</v>
      </c>
      <c r="I239">
        <v>3.0000000000000001E-3</v>
      </c>
      <c r="J239">
        <v>1E-3</v>
      </c>
      <c r="K239">
        <v>8.0000000000000002E-3</v>
      </c>
      <c r="L239">
        <v>0.95209999999999995</v>
      </c>
      <c r="M239">
        <v>3.49E-2</v>
      </c>
      <c r="N239">
        <v>0.99060000000000004</v>
      </c>
      <c r="O239">
        <v>0</v>
      </c>
      <c r="P239">
        <v>0.17249999999999999</v>
      </c>
      <c r="Q239" s="1">
        <v>64149.89</v>
      </c>
      <c r="R239">
        <v>0.13539999999999999</v>
      </c>
      <c r="S239">
        <v>0.22919999999999999</v>
      </c>
      <c r="T239">
        <v>0.63539999999999996</v>
      </c>
      <c r="U239">
        <v>16</v>
      </c>
      <c r="V239" s="1">
        <v>61344.94</v>
      </c>
      <c r="W239">
        <v>60.77</v>
      </c>
      <c r="X239" s="1">
        <v>74415.929999999993</v>
      </c>
      <c r="Y239">
        <v>0.91959999999999997</v>
      </c>
      <c r="Z239">
        <v>1.06E-2</v>
      </c>
      <c r="AA239">
        <v>6.9800000000000001E-2</v>
      </c>
      <c r="AB239">
        <v>8.0399999999999999E-2</v>
      </c>
      <c r="AC239">
        <v>74.42</v>
      </c>
      <c r="AD239" s="1">
        <v>1711.92</v>
      </c>
      <c r="AE239">
        <v>216.2</v>
      </c>
      <c r="AF239" s="1">
        <v>65060.33</v>
      </c>
      <c r="AG239">
        <v>25</v>
      </c>
      <c r="AH239" s="1">
        <v>32376</v>
      </c>
      <c r="AI239" s="1">
        <v>44431</v>
      </c>
      <c r="AJ239">
        <v>32.700000000000003</v>
      </c>
      <c r="AK239">
        <v>22.25</v>
      </c>
      <c r="AL239">
        <v>24.37</v>
      </c>
      <c r="AM239">
        <v>3.9</v>
      </c>
      <c r="AN239">
        <v>0</v>
      </c>
      <c r="AO239">
        <v>0.66200000000000003</v>
      </c>
      <c r="AP239" s="1">
        <v>1385.32</v>
      </c>
      <c r="AQ239" s="1">
        <v>2672.1</v>
      </c>
      <c r="AR239" s="1">
        <v>9722.61</v>
      </c>
      <c r="AS239">
        <v>775.5</v>
      </c>
      <c r="AT239">
        <v>531.79</v>
      </c>
      <c r="AU239" s="1">
        <v>15087.31</v>
      </c>
      <c r="AV239" s="1">
        <v>13996.84</v>
      </c>
      <c r="AW239">
        <v>0.73509999999999998</v>
      </c>
      <c r="AX239" s="1">
        <v>1398.09</v>
      </c>
      <c r="AY239">
        <v>7.3400000000000007E-2</v>
      </c>
      <c r="AZ239" s="1">
        <v>1926.97</v>
      </c>
      <c r="BA239">
        <v>0.1012</v>
      </c>
      <c r="BB239" s="1">
        <v>1719.23</v>
      </c>
      <c r="BC239">
        <v>9.0300000000000005E-2</v>
      </c>
      <c r="BD239" s="1">
        <v>19041.13</v>
      </c>
      <c r="BE239" s="1">
        <v>13371.04</v>
      </c>
      <c r="BF239">
        <v>6.2904999999999998</v>
      </c>
      <c r="BG239">
        <v>0.53610000000000002</v>
      </c>
      <c r="BH239">
        <v>0.2402</v>
      </c>
      <c r="BI239">
        <v>0.18820000000000001</v>
      </c>
      <c r="BJ239">
        <v>3.04E-2</v>
      </c>
      <c r="BK239">
        <v>5.1000000000000004E-3</v>
      </c>
    </row>
    <row r="240" spans="1:63" x14ac:dyDescent="0.25">
      <c r="A240" t="s">
        <v>240</v>
      </c>
      <c r="B240">
        <v>44131</v>
      </c>
      <c r="C240">
        <v>22</v>
      </c>
      <c r="D240">
        <v>58.23</v>
      </c>
      <c r="E240" s="1">
        <v>1281.02</v>
      </c>
      <c r="F240" s="1">
        <v>1328</v>
      </c>
      <c r="G240">
        <v>7.4999999999999997E-3</v>
      </c>
      <c r="H240">
        <v>8.0000000000000004E-4</v>
      </c>
      <c r="I240">
        <v>1.43E-2</v>
      </c>
      <c r="J240">
        <v>3.0000000000000001E-3</v>
      </c>
      <c r="K240">
        <v>3.9899999999999998E-2</v>
      </c>
      <c r="L240">
        <v>0.90200000000000002</v>
      </c>
      <c r="M240">
        <v>3.2399999999999998E-2</v>
      </c>
      <c r="N240">
        <v>0.27289999999999998</v>
      </c>
      <c r="O240">
        <v>1.6999999999999999E-3</v>
      </c>
      <c r="P240">
        <v>0.13300000000000001</v>
      </c>
      <c r="Q240" s="1">
        <v>68953.73</v>
      </c>
      <c r="R240">
        <v>0.1837</v>
      </c>
      <c r="S240">
        <v>0.15310000000000001</v>
      </c>
      <c r="T240">
        <v>0.6633</v>
      </c>
      <c r="U240">
        <v>8.75</v>
      </c>
      <c r="V240" s="1">
        <v>87995.31</v>
      </c>
      <c r="W240">
        <v>142.86000000000001</v>
      </c>
      <c r="X240" s="1">
        <v>291829.95</v>
      </c>
      <c r="Y240">
        <v>0.83640000000000003</v>
      </c>
      <c r="Z240">
        <v>0.1353</v>
      </c>
      <c r="AA240">
        <v>2.8199999999999999E-2</v>
      </c>
      <c r="AB240">
        <v>0.1636</v>
      </c>
      <c r="AC240">
        <v>291.83</v>
      </c>
      <c r="AD240" s="1">
        <v>9898.15</v>
      </c>
      <c r="AE240" s="1">
        <v>1084.2</v>
      </c>
      <c r="AF240" s="1">
        <v>267832.81</v>
      </c>
      <c r="AG240">
        <v>565</v>
      </c>
      <c r="AH240" s="1">
        <v>38783</v>
      </c>
      <c r="AI240" s="1">
        <v>77671</v>
      </c>
      <c r="AJ240">
        <v>73.28</v>
      </c>
      <c r="AK240">
        <v>31.08</v>
      </c>
      <c r="AL240">
        <v>43.25</v>
      </c>
      <c r="AM240">
        <v>5.3</v>
      </c>
      <c r="AN240">
        <v>0</v>
      </c>
      <c r="AO240">
        <v>0.95709999999999995</v>
      </c>
      <c r="AP240" s="1">
        <v>1703.05</v>
      </c>
      <c r="AQ240" s="1">
        <v>2036.39</v>
      </c>
      <c r="AR240" s="1">
        <v>6637.37</v>
      </c>
      <c r="AS240">
        <v>776.52</v>
      </c>
      <c r="AT240">
        <v>198.35</v>
      </c>
      <c r="AU240" s="1">
        <v>11351.69</v>
      </c>
      <c r="AV240" s="1">
        <v>2931.62</v>
      </c>
      <c r="AW240">
        <v>0.22700000000000001</v>
      </c>
      <c r="AX240" s="1">
        <v>7884.12</v>
      </c>
      <c r="AY240">
        <v>0.61050000000000004</v>
      </c>
      <c r="AZ240" s="1">
        <v>1414.78</v>
      </c>
      <c r="BA240">
        <v>0.1095</v>
      </c>
      <c r="BB240">
        <v>684.09</v>
      </c>
      <c r="BC240">
        <v>5.2999999999999999E-2</v>
      </c>
      <c r="BD240" s="1">
        <v>12914.6</v>
      </c>
      <c r="BE240" s="1">
        <v>1942.51</v>
      </c>
      <c r="BF240">
        <v>0.23730000000000001</v>
      </c>
      <c r="BG240">
        <v>0.54369999999999996</v>
      </c>
      <c r="BH240">
        <v>0.1988</v>
      </c>
      <c r="BI240">
        <v>0.2099</v>
      </c>
      <c r="BJ240">
        <v>2.7699999999999999E-2</v>
      </c>
      <c r="BK240">
        <v>1.9900000000000001E-2</v>
      </c>
    </row>
    <row r="241" spans="1:63" x14ac:dyDescent="0.25">
      <c r="A241" t="s">
        <v>241</v>
      </c>
      <c r="B241">
        <v>46565</v>
      </c>
      <c r="C241">
        <v>10</v>
      </c>
      <c r="D241">
        <v>104.35</v>
      </c>
      <c r="E241" s="1">
        <v>1043.45</v>
      </c>
      <c r="F241" s="1">
        <v>1080.6500000000001</v>
      </c>
      <c r="G241">
        <v>1.9400000000000001E-2</v>
      </c>
      <c r="H241">
        <v>8.9999999999999998E-4</v>
      </c>
      <c r="I241">
        <v>2.8E-3</v>
      </c>
      <c r="J241">
        <v>0</v>
      </c>
      <c r="K241">
        <v>1.4800000000000001E-2</v>
      </c>
      <c r="L241">
        <v>0.92600000000000005</v>
      </c>
      <c r="M241">
        <v>3.61E-2</v>
      </c>
      <c r="N241">
        <v>6.9599999999999995E-2</v>
      </c>
      <c r="O241">
        <v>1.2999999999999999E-2</v>
      </c>
      <c r="P241">
        <v>0.109</v>
      </c>
      <c r="Q241" s="1">
        <v>80299.89</v>
      </c>
      <c r="R241">
        <v>9.0899999999999995E-2</v>
      </c>
      <c r="S241">
        <v>0.17050000000000001</v>
      </c>
      <c r="T241">
        <v>0.73860000000000003</v>
      </c>
      <c r="U241">
        <v>9.7799999999999994</v>
      </c>
      <c r="V241" s="1">
        <v>113221.93</v>
      </c>
      <c r="W241">
        <v>105.34</v>
      </c>
      <c r="X241" s="1">
        <v>464195.51</v>
      </c>
      <c r="Y241">
        <v>0.57010000000000005</v>
      </c>
      <c r="Z241">
        <v>0.36430000000000001</v>
      </c>
      <c r="AA241">
        <v>6.5600000000000006E-2</v>
      </c>
      <c r="AB241">
        <v>0.4299</v>
      </c>
      <c r="AC241">
        <v>464.2</v>
      </c>
      <c r="AD241" s="1">
        <v>14965.3</v>
      </c>
      <c r="AE241" s="1">
        <v>1278.22</v>
      </c>
      <c r="AF241" s="1">
        <v>451365.75</v>
      </c>
      <c r="AG241">
        <v>601</v>
      </c>
      <c r="AH241" s="1">
        <v>48194</v>
      </c>
      <c r="AI241" s="1">
        <v>108477</v>
      </c>
      <c r="AJ241">
        <v>33.85</v>
      </c>
      <c r="AK241">
        <v>31.7</v>
      </c>
      <c r="AL241">
        <v>32.79</v>
      </c>
      <c r="AM241">
        <v>6.1</v>
      </c>
      <c r="AN241">
        <v>0</v>
      </c>
      <c r="AO241">
        <v>0.68169999999999997</v>
      </c>
      <c r="AP241" s="1">
        <v>2457.52</v>
      </c>
      <c r="AQ241" s="1">
        <v>2782.04</v>
      </c>
      <c r="AR241" s="1">
        <v>10297.25</v>
      </c>
      <c r="AS241">
        <v>830.88</v>
      </c>
      <c r="AT241">
        <v>626.30999999999995</v>
      </c>
      <c r="AU241" s="1">
        <v>16994</v>
      </c>
      <c r="AV241" s="1">
        <v>1904.74</v>
      </c>
      <c r="AW241">
        <v>0.10100000000000001</v>
      </c>
      <c r="AX241" s="1">
        <v>14945.99</v>
      </c>
      <c r="AY241">
        <v>0.7923</v>
      </c>
      <c r="AZ241" s="1">
        <v>1890.11</v>
      </c>
      <c r="BA241">
        <v>0.1002</v>
      </c>
      <c r="BB241">
        <v>124.24</v>
      </c>
      <c r="BC241">
        <v>6.6E-3</v>
      </c>
      <c r="BD241" s="1">
        <v>18865.080000000002</v>
      </c>
      <c r="BE241">
        <v>372.29</v>
      </c>
      <c r="BF241">
        <v>3.2800000000000003E-2</v>
      </c>
      <c r="BG241">
        <v>0.5615</v>
      </c>
      <c r="BH241">
        <v>0.21279999999999999</v>
      </c>
      <c r="BI241">
        <v>0.18329999999999999</v>
      </c>
      <c r="BJ241">
        <v>2.7E-2</v>
      </c>
      <c r="BK241">
        <v>1.5299999999999999E-2</v>
      </c>
    </row>
    <row r="242" spans="1:63" x14ac:dyDescent="0.25">
      <c r="A242" t="s">
        <v>242</v>
      </c>
      <c r="B242">
        <v>47803</v>
      </c>
      <c r="C242">
        <v>74</v>
      </c>
      <c r="D242">
        <v>30.81</v>
      </c>
      <c r="E242" s="1">
        <v>2279.9</v>
      </c>
      <c r="F242" s="1">
        <v>2026.15</v>
      </c>
      <c r="G242">
        <v>1.5E-3</v>
      </c>
      <c r="H242">
        <v>0</v>
      </c>
      <c r="I242">
        <v>4.2500000000000003E-2</v>
      </c>
      <c r="J242">
        <v>1E-3</v>
      </c>
      <c r="K242">
        <v>1.5800000000000002E-2</v>
      </c>
      <c r="L242">
        <v>0.88249999999999995</v>
      </c>
      <c r="M242">
        <v>5.6800000000000003E-2</v>
      </c>
      <c r="N242">
        <v>0.61160000000000003</v>
      </c>
      <c r="O242">
        <v>2.0000000000000001E-4</v>
      </c>
      <c r="P242">
        <v>0.1132</v>
      </c>
      <c r="Q242" s="1">
        <v>43146.86</v>
      </c>
      <c r="R242">
        <v>0.22009999999999999</v>
      </c>
      <c r="S242">
        <v>0.16350000000000001</v>
      </c>
      <c r="T242">
        <v>0.61639999999999995</v>
      </c>
      <c r="U242">
        <v>15.33</v>
      </c>
      <c r="V242" s="1">
        <v>62111.08</v>
      </c>
      <c r="W242">
        <v>142.91</v>
      </c>
      <c r="X242" s="1">
        <v>186088.61</v>
      </c>
      <c r="Y242">
        <v>0.61809999999999998</v>
      </c>
      <c r="Z242">
        <v>0.28210000000000002</v>
      </c>
      <c r="AA242">
        <v>9.9699999999999997E-2</v>
      </c>
      <c r="AB242">
        <v>0.38190000000000002</v>
      </c>
      <c r="AC242">
        <v>186.09</v>
      </c>
      <c r="AD242" s="1">
        <v>4973.3100000000004</v>
      </c>
      <c r="AE242">
        <v>525.33000000000004</v>
      </c>
      <c r="AF242" s="1">
        <v>162511.82999999999</v>
      </c>
      <c r="AG242">
        <v>348</v>
      </c>
      <c r="AH242" s="1">
        <v>33866</v>
      </c>
      <c r="AI242" s="1">
        <v>59486</v>
      </c>
      <c r="AJ242">
        <v>40.83</v>
      </c>
      <c r="AK242">
        <v>22.03</v>
      </c>
      <c r="AL242">
        <v>32.04</v>
      </c>
      <c r="AM242">
        <v>4.8600000000000003</v>
      </c>
      <c r="AN242">
        <v>0</v>
      </c>
      <c r="AO242">
        <v>0.52280000000000004</v>
      </c>
      <c r="AP242" s="1">
        <v>1539.05</v>
      </c>
      <c r="AQ242" s="1">
        <v>1806.06</v>
      </c>
      <c r="AR242" s="1">
        <v>5459.2</v>
      </c>
      <c r="AS242">
        <v>569.94000000000005</v>
      </c>
      <c r="AT242">
        <v>202.31</v>
      </c>
      <c r="AU242" s="1">
        <v>9576.56</v>
      </c>
      <c r="AV242" s="1">
        <v>5149.83</v>
      </c>
      <c r="AW242">
        <v>0.41760000000000003</v>
      </c>
      <c r="AX242" s="1">
        <v>4712.59</v>
      </c>
      <c r="AY242">
        <v>0.38219999999999998</v>
      </c>
      <c r="AZ242" s="1">
        <v>1465.06</v>
      </c>
      <c r="BA242">
        <v>0.1188</v>
      </c>
      <c r="BB242" s="1">
        <v>1004.13</v>
      </c>
      <c r="BC242">
        <v>8.14E-2</v>
      </c>
      <c r="BD242" s="1">
        <v>12331.61</v>
      </c>
      <c r="BE242" s="1">
        <v>2858.22</v>
      </c>
      <c r="BF242">
        <v>0.60360000000000003</v>
      </c>
      <c r="BG242">
        <v>0.40699999999999997</v>
      </c>
      <c r="BH242">
        <v>0.20630000000000001</v>
      </c>
      <c r="BI242">
        <v>0.34910000000000002</v>
      </c>
      <c r="BJ242">
        <v>2.0400000000000001E-2</v>
      </c>
      <c r="BK242">
        <v>1.7100000000000001E-2</v>
      </c>
    </row>
    <row r="243" spans="1:63" x14ac:dyDescent="0.25">
      <c r="A243" t="s">
        <v>243</v>
      </c>
      <c r="B243">
        <v>45435</v>
      </c>
      <c r="C243">
        <v>23</v>
      </c>
      <c r="D243">
        <v>94.21</v>
      </c>
      <c r="E243" s="1">
        <v>2166.79</v>
      </c>
      <c r="F243" s="1">
        <v>2092.21</v>
      </c>
      <c r="G243">
        <v>0.1038</v>
      </c>
      <c r="H243">
        <v>5.0000000000000001E-4</v>
      </c>
      <c r="I243">
        <v>3.2500000000000001E-2</v>
      </c>
      <c r="J243">
        <v>1.4E-3</v>
      </c>
      <c r="K243">
        <v>4.9700000000000001E-2</v>
      </c>
      <c r="L243">
        <v>0.75849999999999995</v>
      </c>
      <c r="M243">
        <v>5.3600000000000002E-2</v>
      </c>
      <c r="N243">
        <v>4.65E-2</v>
      </c>
      <c r="O243">
        <v>2.1899999999999999E-2</v>
      </c>
      <c r="P243">
        <v>6.9699999999999998E-2</v>
      </c>
      <c r="Q243" s="1">
        <v>82225.899999999994</v>
      </c>
      <c r="R243">
        <v>7.5700000000000003E-2</v>
      </c>
      <c r="S243">
        <v>0.22159999999999999</v>
      </c>
      <c r="T243">
        <v>0.70269999999999999</v>
      </c>
      <c r="U243">
        <v>17.2</v>
      </c>
      <c r="V243" s="1">
        <v>94019.38</v>
      </c>
      <c r="W243">
        <v>123.67</v>
      </c>
      <c r="X243" s="1">
        <v>583041.17000000004</v>
      </c>
      <c r="Y243">
        <v>0.89190000000000003</v>
      </c>
      <c r="Z243">
        <v>9.6199999999999994E-2</v>
      </c>
      <c r="AA243">
        <v>1.1900000000000001E-2</v>
      </c>
      <c r="AB243">
        <v>0.1081</v>
      </c>
      <c r="AC243">
        <v>583.04</v>
      </c>
      <c r="AD243" s="1">
        <v>14405.41</v>
      </c>
      <c r="AE243" s="1">
        <v>1501.96</v>
      </c>
      <c r="AF243" s="1">
        <v>628029.79</v>
      </c>
      <c r="AG243">
        <v>606</v>
      </c>
      <c r="AH243" s="1">
        <v>80633</v>
      </c>
      <c r="AI243" s="1">
        <v>435288</v>
      </c>
      <c r="AJ243">
        <v>45.62</v>
      </c>
      <c r="AK243">
        <v>24.6</v>
      </c>
      <c r="AL243">
        <v>23.13</v>
      </c>
      <c r="AM243">
        <v>6.41</v>
      </c>
      <c r="AN243">
        <v>0</v>
      </c>
      <c r="AO243">
        <v>0.20960000000000001</v>
      </c>
      <c r="AP243" s="1">
        <v>2139.15</v>
      </c>
      <c r="AQ243" s="1">
        <v>2667.73</v>
      </c>
      <c r="AR243" s="1">
        <v>9863.8799999999992</v>
      </c>
      <c r="AS243" s="1">
        <v>1365.52</v>
      </c>
      <c r="AT243" s="1">
        <v>1090</v>
      </c>
      <c r="AU243" s="1">
        <v>17126.27</v>
      </c>
      <c r="AV243" s="1">
        <v>2239.46</v>
      </c>
      <c r="AW243">
        <v>0.1182</v>
      </c>
      <c r="AX243" s="1">
        <v>12062.3</v>
      </c>
      <c r="AY243">
        <v>0.63649999999999995</v>
      </c>
      <c r="AZ243" s="1">
        <v>4235.0600000000004</v>
      </c>
      <c r="BA243">
        <v>0.2235</v>
      </c>
      <c r="BB243">
        <v>413.07</v>
      </c>
      <c r="BC243">
        <v>2.18E-2</v>
      </c>
      <c r="BD243" s="1">
        <v>18949.89</v>
      </c>
      <c r="BE243">
        <v>239.99</v>
      </c>
      <c r="BF243">
        <v>5.1000000000000004E-3</v>
      </c>
      <c r="BG243">
        <v>0.61399999999999999</v>
      </c>
      <c r="BH243">
        <v>0.2112</v>
      </c>
      <c r="BI243">
        <v>0.1246</v>
      </c>
      <c r="BJ243">
        <v>3.6499999999999998E-2</v>
      </c>
      <c r="BK243">
        <v>1.3599999999999999E-2</v>
      </c>
    </row>
    <row r="244" spans="1:63" x14ac:dyDescent="0.25">
      <c r="A244" t="s">
        <v>244</v>
      </c>
      <c r="B244">
        <v>48082</v>
      </c>
      <c r="C244">
        <v>126</v>
      </c>
      <c r="D244">
        <v>11.7</v>
      </c>
      <c r="E244" s="1">
        <v>1474.02</v>
      </c>
      <c r="F244" s="1">
        <v>1417.67</v>
      </c>
      <c r="G244">
        <v>2.0999999999999999E-3</v>
      </c>
      <c r="H244">
        <v>0</v>
      </c>
      <c r="I244">
        <v>4.1999999999999997E-3</v>
      </c>
      <c r="J244">
        <v>1.4E-3</v>
      </c>
      <c r="K244">
        <v>3.1099999999999999E-2</v>
      </c>
      <c r="L244">
        <v>0.90049999999999997</v>
      </c>
      <c r="M244">
        <v>6.0699999999999997E-2</v>
      </c>
      <c r="N244">
        <v>0.43630000000000002</v>
      </c>
      <c r="O244">
        <v>1.6000000000000001E-3</v>
      </c>
      <c r="P244">
        <v>0.1411</v>
      </c>
      <c r="Q244" s="1">
        <v>62144.69</v>
      </c>
      <c r="R244">
        <v>0.13</v>
      </c>
      <c r="S244">
        <v>0.13</v>
      </c>
      <c r="T244">
        <v>0.74</v>
      </c>
      <c r="U244">
        <v>10.25</v>
      </c>
      <c r="V244" s="1">
        <v>78658.73</v>
      </c>
      <c r="W244">
        <v>136.29</v>
      </c>
      <c r="X244" s="1">
        <v>309865.53999999998</v>
      </c>
      <c r="Y244">
        <v>0.86070000000000002</v>
      </c>
      <c r="Z244">
        <v>0.1053</v>
      </c>
      <c r="AA244">
        <v>3.4000000000000002E-2</v>
      </c>
      <c r="AB244">
        <v>0.13930000000000001</v>
      </c>
      <c r="AC244">
        <v>309.87</v>
      </c>
      <c r="AD244" s="1">
        <v>9139.14</v>
      </c>
      <c r="AE244" s="1">
        <v>1040.9100000000001</v>
      </c>
      <c r="AF244" s="1">
        <v>288254.84999999998</v>
      </c>
      <c r="AG244">
        <v>575</v>
      </c>
      <c r="AH244" s="1">
        <v>34654</v>
      </c>
      <c r="AI244" s="1">
        <v>57895</v>
      </c>
      <c r="AJ244">
        <v>47.8</v>
      </c>
      <c r="AK244">
        <v>28.85</v>
      </c>
      <c r="AL244">
        <v>28.85</v>
      </c>
      <c r="AM244">
        <v>4.4000000000000004</v>
      </c>
      <c r="AN244">
        <v>0</v>
      </c>
      <c r="AO244">
        <v>1.5794999999999999</v>
      </c>
      <c r="AP244" s="1">
        <v>1452.35</v>
      </c>
      <c r="AQ244" s="1">
        <v>2282.61</v>
      </c>
      <c r="AR244" s="1">
        <v>7350.99</v>
      </c>
      <c r="AS244" s="1">
        <v>1022.21</v>
      </c>
      <c r="AT244">
        <v>442.91</v>
      </c>
      <c r="AU244" s="1">
        <v>12551.08</v>
      </c>
      <c r="AV244" s="1">
        <v>4372.58</v>
      </c>
      <c r="AW244">
        <v>0.29310000000000003</v>
      </c>
      <c r="AX244" s="1">
        <v>7820.34</v>
      </c>
      <c r="AY244">
        <v>0.5242</v>
      </c>
      <c r="AZ244" s="1">
        <v>1710.27</v>
      </c>
      <c r="BA244">
        <v>0.11459999999999999</v>
      </c>
      <c r="BB244" s="1">
        <v>1014.38</v>
      </c>
      <c r="BC244">
        <v>6.8000000000000005E-2</v>
      </c>
      <c r="BD244" s="1">
        <v>14917.57</v>
      </c>
      <c r="BE244" s="1">
        <v>3445.06</v>
      </c>
      <c r="BF244">
        <v>0.73540000000000005</v>
      </c>
      <c r="BG244">
        <v>0.52190000000000003</v>
      </c>
      <c r="BH244">
        <v>0.21790000000000001</v>
      </c>
      <c r="BI244">
        <v>0.2142</v>
      </c>
      <c r="BJ244">
        <v>2.4500000000000001E-2</v>
      </c>
      <c r="BK244">
        <v>2.1499999999999998E-2</v>
      </c>
    </row>
    <row r="245" spans="1:63" x14ac:dyDescent="0.25">
      <c r="A245" t="s">
        <v>245</v>
      </c>
      <c r="B245">
        <v>50286</v>
      </c>
      <c r="C245">
        <v>125</v>
      </c>
      <c r="D245">
        <v>12.66</v>
      </c>
      <c r="E245" s="1">
        <v>1582.44</v>
      </c>
      <c r="F245" s="1">
        <v>1724.99</v>
      </c>
      <c r="G245">
        <v>0</v>
      </c>
      <c r="H245">
        <v>0</v>
      </c>
      <c r="I245">
        <v>2.3E-3</v>
      </c>
      <c r="J245">
        <v>5.9999999999999995E-4</v>
      </c>
      <c r="K245">
        <v>8.0999999999999996E-3</v>
      </c>
      <c r="L245">
        <v>0.97909999999999997</v>
      </c>
      <c r="M245">
        <v>9.9000000000000008E-3</v>
      </c>
      <c r="N245">
        <v>0.39360000000000001</v>
      </c>
      <c r="O245">
        <v>5.9999999999999995E-4</v>
      </c>
      <c r="P245">
        <v>0.13350000000000001</v>
      </c>
      <c r="Q245" s="1">
        <v>59060.72</v>
      </c>
      <c r="R245">
        <v>0.27029999999999998</v>
      </c>
      <c r="S245">
        <v>0.17119999999999999</v>
      </c>
      <c r="T245">
        <v>0.55859999999999999</v>
      </c>
      <c r="U245">
        <v>11</v>
      </c>
      <c r="V245" s="1">
        <v>86801.09</v>
      </c>
      <c r="W245">
        <v>134.57</v>
      </c>
      <c r="X245" s="1">
        <v>146068.07</v>
      </c>
      <c r="Y245">
        <v>0.7006</v>
      </c>
      <c r="Z245">
        <v>8.4000000000000005E-2</v>
      </c>
      <c r="AA245">
        <v>0.21540000000000001</v>
      </c>
      <c r="AB245">
        <v>0.2994</v>
      </c>
      <c r="AC245">
        <v>146.07</v>
      </c>
      <c r="AD245" s="1">
        <v>4122.2299999999996</v>
      </c>
      <c r="AE245">
        <v>410.55</v>
      </c>
      <c r="AF245" s="1">
        <v>111674.24000000001</v>
      </c>
      <c r="AG245">
        <v>117</v>
      </c>
      <c r="AH245" s="1">
        <v>34079</v>
      </c>
      <c r="AI245" s="1">
        <v>54568</v>
      </c>
      <c r="AJ245">
        <v>38.4</v>
      </c>
      <c r="AK245">
        <v>24.6</v>
      </c>
      <c r="AL245">
        <v>32.299999999999997</v>
      </c>
      <c r="AM245">
        <v>5</v>
      </c>
      <c r="AN245">
        <v>0</v>
      </c>
      <c r="AO245">
        <v>0.72209999999999996</v>
      </c>
      <c r="AP245" s="1">
        <v>1357.52</v>
      </c>
      <c r="AQ245" s="1">
        <v>2490.62</v>
      </c>
      <c r="AR245" s="1">
        <v>6524.64</v>
      </c>
      <c r="AS245">
        <v>445.55</v>
      </c>
      <c r="AT245">
        <v>425.96</v>
      </c>
      <c r="AU245" s="1">
        <v>11244.29</v>
      </c>
      <c r="AV245" s="1">
        <v>7120.53</v>
      </c>
      <c r="AW245">
        <v>0.53269999999999995</v>
      </c>
      <c r="AX245" s="1">
        <v>3166.08</v>
      </c>
      <c r="AY245">
        <v>0.2369</v>
      </c>
      <c r="AZ245" s="1">
        <v>2276.33</v>
      </c>
      <c r="BA245">
        <v>0.17030000000000001</v>
      </c>
      <c r="BB245">
        <v>802.88</v>
      </c>
      <c r="BC245">
        <v>6.0100000000000001E-2</v>
      </c>
      <c r="BD245" s="1">
        <v>13365.81</v>
      </c>
      <c r="BE245" s="1">
        <v>8632.06</v>
      </c>
      <c r="BF245">
        <v>2.7831999999999999</v>
      </c>
      <c r="BG245">
        <v>0.53949999999999998</v>
      </c>
      <c r="BH245">
        <v>0.25879999999999997</v>
      </c>
      <c r="BI245">
        <v>0.1517</v>
      </c>
      <c r="BJ245">
        <v>3.6200000000000003E-2</v>
      </c>
      <c r="BK245">
        <v>1.3899999999999999E-2</v>
      </c>
    </row>
    <row r="246" spans="1:63" x14ac:dyDescent="0.25">
      <c r="A246" t="s">
        <v>246</v>
      </c>
      <c r="B246">
        <v>44149</v>
      </c>
      <c r="C246">
        <v>4</v>
      </c>
      <c r="D246">
        <v>357.67</v>
      </c>
      <c r="E246" s="1">
        <v>1430.68</v>
      </c>
      <c r="F246" s="1">
        <v>1389.19</v>
      </c>
      <c r="G246">
        <v>5.0000000000000001E-3</v>
      </c>
      <c r="H246">
        <v>0</v>
      </c>
      <c r="I246">
        <v>4.1099999999999998E-2</v>
      </c>
      <c r="J246">
        <v>6.9999999999999999E-4</v>
      </c>
      <c r="K246">
        <v>1.15E-2</v>
      </c>
      <c r="L246">
        <v>0.86960000000000004</v>
      </c>
      <c r="M246">
        <v>7.1999999999999995E-2</v>
      </c>
      <c r="N246">
        <v>0.98460000000000003</v>
      </c>
      <c r="O246">
        <v>0</v>
      </c>
      <c r="P246">
        <v>0.13619999999999999</v>
      </c>
      <c r="Q246" s="1">
        <v>51348.4</v>
      </c>
      <c r="R246">
        <v>0.1376</v>
      </c>
      <c r="S246">
        <v>0.20180000000000001</v>
      </c>
      <c r="T246">
        <v>0.66059999999999997</v>
      </c>
      <c r="U246">
        <v>13.6</v>
      </c>
      <c r="V246" s="1">
        <v>68306.16</v>
      </c>
      <c r="W246">
        <v>101.29</v>
      </c>
      <c r="X246" s="1">
        <v>117189.41</v>
      </c>
      <c r="Y246">
        <v>0.69479999999999997</v>
      </c>
      <c r="Z246">
        <v>0.2442</v>
      </c>
      <c r="AA246">
        <v>6.0999999999999999E-2</v>
      </c>
      <c r="AB246">
        <v>0.30520000000000003</v>
      </c>
      <c r="AC246">
        <v>117.19</v>
      </c>
      <c r="AD246" s="1">
        <v>2619.27</v>
      </c>
      <c r="AE246">
        <v>422.89</v>
      </c>
      <c r="AF246" s="1">
        <v>107421.4</v>
      </c>
      <c r="AG246">
        <v>105</v>
      </c>
      <c r="AH246" s="1">
        <v>28221</v>
      </c>
      <c r="AI246" s="1">
        <v>45803</v>
      </c>
      <c r="AJ246">
        <v>27.4</v>
      </c>
      <c r="AK246">
        <v>22.03</v>
      </c>
      <c r="AL246">
        <v>22</v>
      </c>
      <c r="AM246">
        <v>4</v>
      </c>
      <c r="AN246">
        <v>0</v>
      </c>
      <c r="AO246">
        <v>0.7107</v>
      </c>
      <c r="AP246" s="1">
        <v>1967.68</v>
      </c>
      <c r="AQ246" s="1">
        <v>1971.97</v>
      </c>
      <c r="AR246" s="1">
        <v>6006.42</v>
      </c>
      <c r="AS246">
        <v>599.99</v>
      </c>
      <c r="AT246">
        <v>84.87</v>
      </c>
      <c r="AU246" s="1">
        <v>10630.94</v>
      </c>
      <c r="AV246" s="1">
        <v>7558.82</v>
      </c>
      <c r="AW246">
        <v>0.61170000000000002</v>
      </c>
      <c r="AX246" s="1">
        <v>2101.9699999999998</v>
      </c>
      <c r="AY246">
        <v>0.1701</v>
      </c>
      <c r="AZ246" s="1">
        <v>1699.09</v>
      </c>
      <c r="BA246">
        <v>0.13750000000000001</v>
      </c>
      <c r="BB246">
        <v>996.43</v>
      </c>
      <c r="BC246">
        <v>8.0600000000000005E-2</v>
      </c>
      <c r="BD246" s="1">
        <v>12356.31</v>
      </c>
      <c r="BE246" s="1">
        <v>6914.97</v>
      </c>
      <c r="BF246">
        <v>2.8622000000000001</v>
      </c>
      <c r="BG246">
        <v>0.52259999999999995</v>
      </c>
      <c r="BH246">
        <v>0.21</v>
      </c>
      <c r="BI246">
        <v>0.18310000000000001</v>
      </c>
      <c r="BJ246">
        <v>5.5399999999999998E-2</v>
      </c>
      <c r="BK246">
        <v>2.9000000000000001E-2</v>
      </c>
    </row>
    <row r="247" spans="1:63" x14ac:dyDescent="0.25">
      <c r="A247" t="s">
        <v>247</v>
      </c>
      <c r="B247">
        <v>49809</v>
      </c>
      <c r="C247">
        <v>47</v>
      </c>
      <c r="D247">
        <v>10.4</v>
      </c>
      <c r="E247">
        <v>488.63</v>
      </c>
      <c r="F247">
        <v>534.71</v>
      </c>
      <c r="G247">
        <v>1.9E-3</v>
      </c>
      <c r="H247">
        <v>0</v>
      </c>
      <c r="I247">
        <v>1.9E-3</v>
      </c>
      <c r="J247">
        <v>0</v>
      </c>
      <c r="K247">
        <v>5.5999999999999999E-3</v>
      </c>
      <c r="L247">
        <v>0.9738</v>
      </c>
      <c r="M247">
        <v>1.6799999999999999E-2</v>
      </c>
      <c r="N247">
        <v>0.20599999999999999</v>
      </c>
      <c r="O247">
        <v>0</v>
      </c>
      <c r="P247">
        <v>0.16880000000000001</v>
      </c>
      <c r="Q247" s="1">
        <v>51041.83</v>
      </c>
      <c r="R247">
        <v>0.17499999999999999</v>
      </c>
      <c r="S247">
        <v>0.17499999999999999</v>
      </c>
      <c r="T247">
        <v>0.65</v>
      </c>
      <c r="U247">
        <v>8.6999999999999993</v>
      </c>
      <c r="V247" s="1">
        <v>44346.09</v>
      </c>
      <c r="W247">
        <v>52.6</v>
      </c>
      <c r="X247" s="1">
        <v>163430.60999999999</v>
      </c>
      <c r="Y247">
        <v>0.81120000000000003</v>
      </c>
      <c r="Z247">
        <v>0.14630000000000001</v>
      </c>
      <c r="AA247">
        <v>4.2500000000000003E-2</v>
      </c>
      <c r="AB247">
        <v>0.1888</v>
      </c>
      <c r="AC247">
        <v>163.43</v>
      </c>
      <c r="AD247" s="1">
        <v>4392.91</v>
      </c>
      <c r="AE247">
        <v>506.15</v>
      </c>
      <c r="AF247" s="1">
        <v>170224.71</v>
      </c>
      <c r="AG247">
        <v>383</v>
      </c>
      <c r="AH247" s="1">
        <v>42575</v>
      </c>
      <c r="AI247" s="1">
        <v>57581</v>
      </c>
      <c r="AJ247">
        <v>45.59</v>
      </c>
      <c r="AK247">
        <v>24.47</v>
      </c>
      <c r="AL247">
        <v>34.78</v>
      </c>
      <c r="AM247">
        <v>5.4</v>
      </c>
      <c r="AN247" s="1">
        <v>1850.71</v>
      </c>
      <c r="AO247">
        <v>1.3681000000000001</v>
      </c>
      <c r="AP247" s="1">
        <v>1478.71</v>
      </c>
      <c r="AQ247" s="1">
        <v>2192</v>
      </c>
      <c r="AR247" s="1">
        <v>6530.7</v>
      </c>
      <c r="AS247">
        <v>739.4</v>
      </c>
      <c r="AT247">
        <v>195.54</v>
      </c>
      <c r="AU247" s="1">
        <v>11136.35</v>
      </c>
      <c r="AV247" s="1">
        <v>6106.94</v>
      </c>
      <c r="AW247">
        <v>0.4335</v>
      </c>
      <c r="AX247" s="1">
        <v>4859.47</v>
      </c>
      <c r="AY247">
        <v>0.34489999999999998</v>
      </c>
      <c r="AZ247" s="1">
        <v>2203.79</v>
      </c>
      <c r="BA247">
        <v>0.15640000000000001</v>
      </c>
      <c r="BB247">
        <v>918.87</v>
      </c>
      <c r="BC247">
        <v>6.5199999999999994E-2</v>
      </c>
      <c r="BD247" s="1">
        <v>14089.06</v>
      </c>
      <c r="BE247" s="1">
        <v>7338.9</v>
      </c>
      <c r="BF247">
        <v>2.1997</v>
      </c>
      <c r="BG247">
        <v>0.48509999999999998</v>
      </c>
      <c r="BH247">
        <v>0.2707</v>
      </c>
      <c r="BI247">
        <v>0.2089</v>
      </c>
      <c r="BJ247">
        <v>2.3199999999999998E-2</v>
      </c>
      <c r="BK247">
        <v>1.2E-2</v>
      </c>
    </row>
    <row r="248" spans="1:63" x14ac:dyDescent="0.25">
      <c r="A248" t="s">
        <v>248</v>
      </c>
      <c r="B248">
        <v>44156</v>
      </c>
      <c r="C248">
        <v>181</v>
      </c>
      <c r="D248">
        <v>12.86</v>
      </c>
      <c r="E248" s="1">
        <v>2328.36</v>
      </c>
      <c r="F248" s="1">
        <v>2329.7800000000002</v>
      </c>
      <c r="G248">
        <v>4.3E-3</v>
      </c>
      <c r="H248">
        <v>8.9999999999999998E-4</v>
      </c>
      <c r="I248">
        <v>6.4000000000000003E-3</v>
      </c>
      <c r="J248">
        <v>4.0000000000000002E-4</v>
      </c>
      <c r="K248">
        <v>1.2E-2</v>
      </c>
      <c r="L248">
        <v>0.96350000000000002</v>
      </c>
      <c r="M248">
        <v>1.24E-2</v>
      </c>
      <c r="N248">
        <v>0.52249999999999996</v>
      </c>
      <c r="O248">
        <v>0</v>
      </c>
      <c r="P248">
        <v>0.15010000000000001</v>
      </c>
      <c r="Q248" s="1">
        <v>59252.13</v>
      </c>
      <c r="R248">
        <v>0.2286</v>
      </c>
      <c r="S248">
        <v>0.21709999999999999</v>
      </c>
      <c r="T248">
        <v>0.55430000000000001</v>
      </c>
      <c r="U248">
        <v>15.03</v>
      </c>
      <c r="V248" s="1">
        <v>88455.95</v>
      </c>
      <c r="W248">
        <v>147.72999999999999</v>
      </c>
      <c r="X248" s="1">
        <v>137600.99</v>
      </c>
      <c r="Y248">
        <v>0.70760000000000001</v>
      </c>
      <c r="Z248">
        <v>0.20150000000000001</v>
      </c>
      <c r="AA248">
        <v>9.0899999999999995E-2</v>
      </c>
      <c r="AB248">
        <v>0.29239999999999999</v>
      </c>
      <c r="AC248">
        <v>137.6</v>
      </c>
      <c r="AD248" s="1">
        <v>3074.77</v>
      </c>
      <c r="AE248">
        <v>382.52</v>
      </c>
      <c r="AF248" s="1">
        <v>127809.60000000001</v>
      </c>
      <c r="AG248">
        <v>176</v>
      </c>
      <c r="AH248" s="1">
        <v>32272</v>
      </c>
      <c r="AI248" s="1">
        <v>49457</v>
      </c>
      <c r="AJ248">
        <v>24.5</v>
      </c>
      <c r="AK248">
        <v>22.15</v>
      </c>
      <c r="AL248">
        <v>22.04</v>
      </c>
      <c r="AM248">
        <v>3.6</v>
      </c>
      <c r="AN248">
        <v>0</v>
      </c>
      <c r="AO248">
        <v>0.75970000000000004</v>
      </c>
      <c r="AP248" s="1">
        <v>1215.23</v>
      </c>
      <c r="AQ248" s="1">
        <v>2332.7600000000002</v>
      </c>
      <c r="AR248" s="1">
        <v>7214.03</v>
      </c>
      <c r="AS248">
        <v>344.72</v>
      </c>
      <c r="AT248">
        <v>203.24</v>
      </c>
      <c r="AU248" s="1">
        <v>11309.98</v>
      </c>
      <c r="AV248" s="1">
        <v>6794.75</v>
      </c>
      <c r="AW248">
        <v>0.57179999999999997</v>
      </c>
      <c r="AX248" s="1">
        <v>2512.98</v>
      </c>
      <c r="AY248">
        <v>0.21149999999999999</v>
      </c>
      <c r="AZ248" s="1">
        <v>1458.3</v>
      </c>
      <c r="BA248">
        <v>0.1227</v>
      </c>
      <c r="BB248" s="1">
        <v>1116.72</v>
      </c>
      <c r="BC248">
        <v>9.4E-2</v>
      </c>
      <c r="BD248" s="1">
        <v>11882.76</v>
      </c>
      <c r="BE248" s="1">
        <v>6820.51</v>
      </c>
      <c r="BF248">
        <v>2.3633000000000002</v>
      </c>
      <c r="BG248">
        <v>0.59589999999999999</v>
      </c>
      <c r="BH248">
        <v>0.2253</v>
      </c>
      <c r="BI248">
        <v>0.13719999999999999</v>
      </c>
      <c r="BJ248">
        <v>2.29E-2</v>
      </c>
      <c r="BK248">
        <v>1.8700000000000001E-2</v>
      </c>
    </row>
    <row r="249" spans="1:63" x14ac:dyDescent="0.25">
      <c r="A249" t="s">
        <v>249</v>
      </c>
      <c r="B249">
        <v>49858</v>
      </c>
      <c r="C249">
        <v>36</v>
      </c>
      <c r="D249">
        <v>165.31</v>
      </c>
      <c r="E249" s="1">
        <v>5951.19</v>
      </c>
      <c r="F249" s="1">
        <v>5753.27</v>
      </c>
      <c r="G249">
        <v>4.1000000000000002E-2</v>
      </c>
      <c r="H249">
        <v>2.0000000000000001E-4</v>
      </c>
      <c r="I249">
        <v>2.1000000000000001E-2</v>
      </c>
      <c r="J249">
        <v>5.0000000000000001E-4</v>
      </c>
      <c r="K249">
        <v>2.5399999999999999E-2</v>
      </c>
      <c r="L249">
        <v>0.86180000000000001</v>
      </c>
      <c r="M249">
        <v>5.0099999999999999E-2</v>
      </c>
      <c r="N249">
        <v>0.17230000000000001</v>
      </c>
      <c r="O249">
        <v>7.7000000000000002E-3</v>
      </c>
      <c r="P249">
        <v>0.1101</v>
      </c>
      <c r="Q249" s="1">
        <v>60364.65</v>
      </c>
      <c r="R249">
        <v>0.20119999999999999</v>
      </c>
      <c r="S249">
        <v>0.23369999999999999</v>
      </c>
      <c r="T249">
        <v>0.56510000000000005</v>
      </c>
      <c r="U249">
        <v>25</v>
      </c>
      <c r="V249" s="1">
        <v>101855.03999999999</v>
      </c>
      <c r="W249">
        <v>237.94</v>
      </c>
      <c r="X249" s="1">
        <v>266438.99</v>
      </c>
      <c r="Y249">
        <v>0.6835</v>
      </c>
      <c r="Z249">
        <v>0.27229999999999999</v>
      </c>
      <c r="AA249">
        <v>4.4200000000000003E-2</v>
      </c>
      <c r="AB249">
        <v>0.3165</v>
      </c>
      <c r="AC249">
        <v>266.44</v>
      </c>
      <c r="AD249" s="1">
        <v>8095.41</v>
      </c>
      <c r="AE249">
        <v>855.05</v>
      </c>
      <c r="AF249" s="1">
        <v>235986.61</v>
      </c>
      <c r="AG249">
        <v>527</v>
      </c>
      <c r="AH249" s="1">
        <v>42883</v>
      </c>
      <c r="AI249" s="1">
        <v>98514</v>
      </c>
      <c r="AJ249">
        <v>45.2</v>
      </c>
      <c r="AK249">
        <v>29.7</v>
      </c>
      <c r="AL249">
        <v>29.7</v>
      </c>
      <c r="AM249">
        <v>4.8</v>
      </c>
      <c r="AN249">
        <v>0</v>
      </c>
      <c r="AO249">
        <v>0.5968</v>
      </c>
      <c r="AP249" s="1">
        <v>1120.07</v>
      </c>
      <c r="AQ249" s="1">
        <v>1846.68</v>
      </c>
      <c r="AR249" s="1">
        <v>5432.21</v>
      </c>
      <c r="AS249">
        <v>570.13</v>
      </c>
      <c r="AT249">
        <v>620.02</v>
      </c>
      <c r="AU249" s="1">
        <v>9589.1</v>
      </c>
      <c r="AV249" s="1">
        <v>2195.35</v>
      </c>
      <c r="AW249">
        <v>0.19800000000000001</v>
      </c>
      <c r="AX249" s="1">
        <v>7561.2</v>
      </c>
      <c r="AY249">
        <v>0.68179999999999996</v>
      </c>
      <c r="AZ249">
        <v>808.51</v>
      </c>
      <c r="BA249">
        <v>7.2900000000000006E-2</v>
      </c>
      <c r="BB249">
        <v>524.61</v>
      </c>
      <c r="BC249">
        <v>4.7300000000000002E-2</v>
      </c>
      <c r="BD249" s="1">
        <v>11089.67</v>
      </c>
      <c r="BE249">
        <v>783.04</v>
      </c>
      <c r="BF249">
        <v>8.9700000000000002E-2</v>
      </c>
      <c r="BG249">
        <v>0.56689999999999996</v>
      </c>
      <c r="BH249">
        <v>0.25059999999999999</v>
      </c>
      <c r="BI249">
        <v>0.13900000000000001</v>
      </c>
      <c r="BJ249">
        <v>2.58E-2</v>
      </c>
      <c r="BK249">
        <v>1.78E-2</v>
      </c>
    </row>
    <row r="250" spans="1:63" x14ac:dyDescent="0.25">
      <c r="A250" t="s">
        <v>250</v>
      </c>
      <c r="B250">
        <v>48322</v>
      </c>
      <c r="C250">
        <v>52</v>
      </c>
      <c r="D250">
        <v>14.03</v>
      </c>
      <c r="E250">
        <v>729.3</v>
      </c>
      <c r="F250">
        <v>761.32</v>
      </c>
      <c r="G250">
        <v>1.2999999999999999E-3</v>
      </c>
      <c r="H250">
        <v>0</v>
      </c>
      <c r="I250">
        <v>5.1999999999999998E-3</v>
      </c>
      <c r="J250">
        <v>0</v>
      </c>
      <c r="K250">
        <v>5.1999999999999998E-3</v>
      </c>
      <c r="L250">
        <v>0.95279999999999998</v>
      </c>
      <c r="M250">
        <v>3.5400000000000001E-2</v>
      </c>
      <c r="N250">
        <v>0.41610000000000003</v>
      </c>
      <c r="O250">
        <v>1.2999999999999999E-3</v>
      </c>
      <c r="P250">
        <v>0.13639999999999999</v>
      </c>
      <c r="Q250" s="1">
        <v>52604.76</v>
      </c>
      <c r="R250">
        <v>0.28360000000000002</v>
      </c>
      <c r="S250">
        <v>0.23880000000000001</v>
      </c>
      <c r="T250">
        <v>0.47760000000000002</v>
      </c>
      <c r="U250">
        <v>6.2</v>
      </c>
      <c r="V250" s="1">
        <v>77496.77</v>
      </c>
      <c r="W250">
        <v>112.39</v>
      </c>
      <c r="X250" s="1">
        <v>319314.36</v>
      </c>
      <c r="Y250">
        <v>0.67110000000000003</v>
      </c>
      <c r="Z250">
        <v>0.1996</v>
      </c>
      <c r="AA250">
        <v>0.1293</v>
      </c>
      <c r="AB250">
        <v>0.32890000000000003</v>
      </c>
      <c r="AC250">
        <v>319.31</v>
      </c>
      <c r="AD250" s="1">
        <v>9473.59</v>
      </c>
      <c r="AE250" s="1">
        <v>1001.45</v>
      </c>
      <c r="AF250" s="1">
        <v>271392.87</v>
      </c>
      <c r="AG250">
        <v>567</v>
      </c>
      <c r="AH250" s="1">
        <v>34580</v>
      </c>
      <c r="AI250" s="1">
        <v>57270</v>
      </c>
      <c r="AJ250">
        <v>39.700000000000003</v>
      </c>
      <c r="AK250">
        <v>28.03</v>
      </c>
      <c r="AL250">
        <v>28.68</v>
      </c>
      <c r="AM250">
        <v>0.35</v>
      </c>
      <c r="AN250">
        <v>0</v>
      </c>
      <c r="AO250">
        <v>1.2172000000000001</v>
      </c>
      <c r="AP250" s="1">
        <v>1779.23</v>
      </c>
      <c r="AQ250" s="1">
        <v>2434.1999999999998</v>
      </c>
      <c r="AR250" s="1">
        <v>7456.14</v>
      </c>
      <c r="AS250">
        <v>435.67</v>
      </c>
      <c r="AT250">
        <v>273.29000000000002</v>
      </c>
      <c r="AU250" s="1">
        <v>12378.52</v>
      </c>
      <c r="AV250" s="1">
        <v>3856.75</v>
      </c>
      <c r="AW250">
        <v>0.25790000000000002</v>
      </c>
      <c r="AX250" s="1">
        <v>7657.25</v>
      </c>
      <c r="AY250">
        <v>0.5121</v>
      </c>
      <c r="AZ250" s="1">
        <v>2455.2600000000002</v>
      </c>
      <c r="BA250">
        <v>0.16420000000000001</v>
      </c>
      <c r="BB250">
        <v>984.82</v>
      </c>
      <c r="BC250">
        <v>6.59E-2</v>
      </c>
      <c r="BD250" s="1">
        <v>14954.07</v>
      </c>
      <c r="BE250" s="1">
        <v>2670.27</v>
      </c>
      <c r="BF250">
        <v>0.51429999999999998</v>
      </c>
      <c r="BG250">
        <v>0.50739999999999996</v>
      </c>
      <c r="BH250">
        <v>0.21440000000000001</v>
      </c>
      <c r="BI250">
        <v>0.23280000000000001</v>
      </c>
      <c r="BJ250">
        <v>2.64E-2</v>
      </c>
      <c r="BK250">
        <v>1.9E-2</v>
      </c>
    </row>
    <row r="251" spans="1:63" x14ac:dyDescent="0.25">
      <c r="A251" t="s">
        <v>251</v>
      </c>
      <c r="B251">
        <v>49205</v>
      </c>
      <c r="C251">
        <v>54</v>
      </c>
      <c r="D251">
        <v>21.54</v>
      </c>
      <c r="E251" s="1">
        <v>1162.8900000000001</v>
      </c>
      <c r="F251" s="1">
        <v>1319.51</v>
      </c>
      <c r="G251">
        <v>2.3E-3</v>
      </c>
      <c r="H251">
        <v>3.8E-3</v>
      </c>
      <c r="I251">
        <v>3.0000000000000001E-3</v>
      </c>
      <c r="J251">
        <v>0</v>
      </c>
      <c r="K251">
        <v>9.7999999999999997E-3</v>
      </c>
      <c r="L251">
        <v>0.97050000000000003</v>
      </c>
      <c r="M251">
        <v>1.06E-2</v>
      </c>
      <c r="N251">
        <v>0.33910000000000001</v>
      </c>
      <c r="O251">
        <v>0</v>
      </c>
      <c r="P251">
        <v>0.14330000000000001</v>
      </c>
      <c r="Q251" s="1">
        <v>60765.48</v>
      </c>
      <c r="R251">
        <v>0.1429</v>
      </c>
      <c r="S251">
        <v>0.1333</v>
      </c>
      <c r="T251">
        <v>0.7238</v>
      </c>
      <c r="U251">
        <v>10.029999999999999</v>
      </c>
      <c r="V251" s="1">
        <v>75116.45</v>
      </c>
      <c r="W251">
        <v>111.68</v>
      </c>
      <c r="X251" s="1">
        <v>162677.14000000001</v>
      </c>
      <c r="Y251">
        <v>0.86319999999999997</v>
      </c>
      <c r="Z251">
        <v>9.0999999999999998E-2</v>
      </c>
      <c r="AA251">
        <v>4.5699999999999998E-2</v>
      </c>
      <c r="AB251">
        <v>0.1368</v>
      </c>
      <c r="AC251">
        <v>162.68</v>
      </c>
      <c r="AD251" s="1">
        <v>4067.56</v>
      </c>
      <c r="AE251">
        <v>518.32000000000005</v>
      </c>
      <c r="AF251" s="1">
        <v>125108.44</v>
      </c>
      <c r="AG251">
        <v>163</v>
      </c>
      <c r="AH251" s="1">
        <v>34392</v>
      </c>
      <c r="AI251" s="1">
        <v>51859</v>
      </c>
      <c r="AJ251">
        <v>61.3</v>
      </c>
      <c r="AK251">
        <v>22.82</v>
      </c>
      <c r="AL251">
        <v>27.5</v>
      </c>
      <c r="AM251">
        <v>5.4</v>
      </c>
      <c r="AN251" s="1">
        <v>1484.66</v>
      </c>
      <c r="AO251">
        <v>1.4678</v>
      </c>
      <c r="AP251" s="1">
        <v>1688.87</v>
      </c>
      <c r="AQ251" s="1">
        <v>1990.49</v>
      </c>
      <c r="AR251" s="1">
        <v>6204.29</v>
      </c>
      <c r="AS251">
        <v>644.75</v>
      </c>
      <c r="AT251">
        <v>112.79</v>
      </c>
      <c r="AU251" s="1">
        <v>10641.18</v>
      </c>
      <c r="AV251" s="1">
        <v>5497.37</v>
      </c>
      <c r="AW251">
        <v>0.4466</v>
      </c>
      <c r="AX251" s="1">
        <v>4470.3999999999996</v>
      </c>
      <c r="AY251">
        <v>0.36320000000000002</v>
      </c>
      <c r="AZ251" s="1">
        <v>1672.08</v>
      </c>
      <c r="BA251">
        <v>0.13589999999999999</v>
      </c>
      <c r="BB251">
        <v>668.21</v>
      </c>
      <c r="BC251">
        <v>5.4300000000000001E-2</v>
      </c>
      <c r="BD251" s="1">
        <v>12308.06</v>
      </c>
      <c r="BE251" s="1">
        <v>6613.54</v>
      </c>
      <c r="BF251">
        <v>1.8485</v>
      </c>
      <c r="BG251">
        <v>0.52739999999999998</v>
      </c>
      <c r="BH251">
        <v>0.2339</v>
      </c>
      <c r="BI251">
        <v>0.1983</v>
      </c>
      <c r="BJ251">
        <v>2.4400000000000002E-2</v>
      </c>
      <c r="BK251">
        <v>1.6E-2</v>
      </c>
    </row>
    <row r="252" spans="1:63" x14ac:dyDescent="0.25">
      <c r="A252" t="s">
        <v>252</v>
      </c>
      <c r="B252">
        <v>45872</v>
      </c>
      <c r="C252">
        <v>128</v>
      </c>
      <c r="D252">
        <v>13.39</v>
      </c>
      <c r="E252" s="1">
        <v>1713.31</v>
      </c>
      <c r="F252" s="1">
        <v>1643.64</v>
      </c>
      <c r="G252">
        <v>1.8E-3</v>
      </c>
      <c r="H252">
        <v>0</v>
      </c>
      <c r="I252">
        <v>2.3999999999999998E-3</v>
      </c>
      <c r="J252">
        <v>5.9999999999999995E-4</v>
      </c>
      <c r="K252">
        <v>3.04E-2</v>
      </c>
      <c r="L252">
        <v>0.92820000000000003</v>
      </c>
      <c r="M252">
        <v>3.6499999999999998E-2</v>
      </c>
      <c r="N252">
        <v>0.43809999999999999</v>
      </c>
      <c r="O252">
        <v>2.8999999999999998E-3</v>
      </c>
      <c r="P252">
        <v>0.17019999999999999</v>
      </c>
      <c r="Q252" s="1">
        <v>58699.21</v>
      </c>
      <c r="R252">
        <v>9.6500000000000002E-2</v>
      </c>
      <c r="S252">
        <v>0.1842</v>
      </c>
      <c r="T252">
        <v>0.71930000000000005</v>
      </c>
      <c r="U252">
        <v>11</v>
      </c>
      <c r="V252" s="1">
        <v>73333.179999999993</v>
      </c>
      <c r="W252">
        <v>148.86000000000001</v>
      </c>
      <c r="X252" s="1">
        <v>150383.63</v>
      </c>
      <c r="Y252">
        <v>0.83699999999999997</v>
      </c>
      <c r="Z252">
        <v>0.1086</v>
      </c>
      <c r="AA252">
        <v>5.4399999999999997E-2</v>
      </c>
      <c r="AB252">
        <v>0.16300000000000001</v>
      </c>
      <c r="AC252">
        <v>150.38</v>
      </c>
      <c r="AD252" s="1">
        <v>3683.39</v>
      </c>
      <c r="AE252">
        <v>492.68</v>
      </c>
      <c r="AF252" s="1">
        <v>150498.12</v>
      </c>
      <c r="AG252">
        <v>281</v>
      </c>
      <c r="AH252" s="1">
        <v>33810</v>
      </c>
      <c r="AI252" s="1">
        <v>54048</v>
      </c>
      <c r="AJ252">
        <v>47.28</v>
      </c>
      <c r="AK252">
        <v>22.46</v>
      </c>
      <c r="AL252">
        <v>28.72</v>
      </c>
      <c r="AM252">
        <v>3.5</v>
      </c>
      <c r="AN252">
        <v>0</v>
      </c>
      <c r="AO252">
        <v>0.80489999999999995</v>
      </c>
      <c r="AP252" s="1">
        <v>1215.6199999999999</v>
      </c>
      <c r="AQ252" s="1">
        <v>2066.4299999999998</v>
      </c>
      <c r="AR252" s="1">
        <v>5380.06</v>
      </c>
      <c r="AS252">
        <v>464.52</v>
      </c>
      <c r="AT252">
        <v>274.58999999999997</v>
      </c>
      <c r="AU252" s="1">
        <v>9401.2199999999993</v>
      </c>
      <c r="AV252" s="1">
        <v>5988.72</v>
      </c>
      <c r="AW252">
        <v>0.55069999999999997</v>
      </c>
      <c r="AX252" s="1">
        <v>3151.26</v>
      </c>
      <c r="AY252">
        <v>0.2898</v>
      </c>
      <c r="AZ252" s="1">
        <v>1124.04</v>
      </c>
      <c r="BA252">
        <v>0.10340000000000001</v>
      </c>
      <c r="BB252">
        <v>611.59</v>
      </c>
      <c r="BC252">
        <v>5.62E-2</v>
      </c>
      <c r="BD252" s="1">
        <v>10875.62</v>
      </c>
      <c r="BE252" s="1">
        <v>5080.63</v>
      </c>
      <c r="BF252">
        <v>1.4235</v>
      </c>
      <c r="BG252">
        <v>0.53890000000000005</v>
      </c>
      <c r="BH252">
        <v>0.22689999999999999</v>
      </c>
      <c r="BI252">
        <v>0.19650000000000001</v>
      </c>
      <c r="BJ252">
        <v>2.4E-2</v>
      </c>
      <c r="BK252">
        <v>1.38E-2</v>
      </c>
    </row>
    <row r="253" spans="1:63" x14ac:dyDescent="0.25">
      <c r="A253" t="s">
        <v>253</v>
      </c>
      <c r="B253">
        <v>48256</v>
      </c>
      <c r="C253">
        <v>40</v>
      </c>
      <c r="D253">
        <v>28.65</v>
      </c>
      <c r="E253" s="1">
        <v>1145.9000000000001</v>
      </c>
      <c r="F253" s="1">
        <v>1114.79</v>
      </c>
      <c r="G253">
        <v>2.7000000000000001E-3</v>
      </c>
      <c r="H253">
        <v>1.8E-3</v>
      </c>
      <c r="I253">
        <v>5.4000000000000003E-3</v>
      </c>
      <c r="J253">
        <v>0</v>
      </c>
      <c r="K253">
        <v>2.9600000000000001E-2</v>
      </c>
      <c r="L253">
        <v>0.93989999999999996</v>
      </c>
      <c r="M253">
        <v>2.06E-2</v>
      </c>
      <c r="N253">
        <v>0.4395</v>
      </c>
      <c r="O253">
        <v>4.4000000000000003E-3</v>
      </c>
      <c r="P253">
        <v>0.15640000000000001</v>
      </c>
      <c r="Q253" s="1">
        <v>64269.65</v>
      </c>
      <c r="R253">
        <v>0.15790000000000001</v>
      </c>
      <c r="S253">
        <v>0.11840000000000001</v>
      </c>
      <c r="T253">
        <v>0.72370000000000001</v>
      </c>
      <c r="U253">
        <v>9</v>
      </c>
      <c r="V253" s="1">
        <v>84095.67</v>
      </c>
      <c r="W253">
        <v>122.28</v>
      </c>
      <c r="X253" s="1">
        <v>194985.98</v>
      </c>
      <c r="Y253">
        <v>0.69059999999999999</v>
      </c>
      <c r="Z253">
        <v>0.21460000000000001</v>
      </c>
      <c r="AA253">
        <v>9.4799999999999995E-2</v>
      </c>
      <c r="AB253">
        <v>0.30940000000000001</v>
      </c>
      <c r="AC253">
        <v>194.99</v>
      </c>
      <c r="AD253" s="1">
        <v>6336.14</v>
      </c>
      <c r="AE253">
        <v>607.44000000000005</v>
      </c>
      <c r="AF253" s="1">
        <v>187242.08</v>
      </c>
      <c r="AG253">
        <v>435</v>
      </c>
      <c r="AH253" s="1">
        <v>39014</v>
      </c>
      <c r="AI253" s="1">
        <v>63118</v>
      </c>
      <c r="AJ253">
        <v>34.51</v>
      </c>
      <c r="AK253">
        <v>31.71</v>
      </c>
      <c r="AL253">
        <v>34.130000000000003</v>
      </c>
      <c r="AM253">
        <v>5</v>
      </c>
      <c r="AN253" s="1">
        <v>1520.11</v>
      </c>
      <c r="AO253">
        <v>1.2565</v>
      </c>
      <c r="AP253" s="1">
        <v>2127.27</v>
      </c>
      <c r="AQ253" s="1">
        <v>2393.6999999999998</v>
      </c>
      <c r="AR253" s="1">
        <v>7817.42</v>
      </c>
      <c r="AS253">
        <v>471.85</v>
      </c>
      <c r="AT253">
        <v>355.68</v>
      </c>
      <c r="AU253" s="1">
        <v>13165.93</v>
      </c>
      <c r="AV253" s="1">
        <v>4628</v>
      </c>
      <c r="AW253">
        <v>0.32740000000000002</v>
      </c>
      <c r="AX253" s="1">
        <v>6782.2</v>
      </c>
      <c r="AY253">
        <v>0.4798</v>
      </c>
      <c r="AZ253" s="1">
        <v>2063.08</v>
      </c>
      <c r="BA253">
        <v>0.1459</v>
      </c>
      <c r="BB253">
        <v>662.37</v>
      </c>
      <c r="BC253">
        <v>4.6899999999999997E-2</v>
      </c>
      <c r="BD253" s="1">
        <v>14135.66</v>
      </c>
      <c r="BE253" s="1">
        <v>3287.8</v>
      </c>
      <c r="BF253">
        <v>0.80220000000000002</v>
      </c>
      <c r="BG253">
        <v>0.55610000000000004</v>
      </c>
      <c r="BH253">
        <v>0.25740000000000002</v>
      </c>
      <c r="BI253">
        <v>0.14749999999999999</v>
      </c>
      <c r="BJ253">
        <v>2.6200000000000001E-2</v>
      </c>
      <c r="BK253">
        <v>1.2800000000000001E-2</v>
      </c>
    </row>
    <row r="254" spans="1:63" x14ac:dyDescent="0.25">
      <c r="A254" t="s">
        <v>254</v>
      </c>
      <c r="B254">
        <v>48686</v>
      </c>
      <c r="C254">
        <v>30</v>
      </c>
      <c r="D254">
        <v>16.86</v>
      </c>
      <c r="E254">
        <v>505.74</v>
      </c>
      <c r="F254">
        <v>276.45</v>
      </c>
      <c r="G254">
        <v>0</v>
      </c>
      <c r="H254">
        <v>3.5999999999999999E-3</v>
      </c>
      <c r="I254">
        <v>0.74370000000000003</v>
      </c>
      <c r="J254">
        <v>3.5999999999999999E-3</v>
      </c>
      <c r="K254">
        <v>6.8599999999999994E-2</v>
      </c>
      <c r="L254">
        <v>0.13719999999999999</v>
      </c>
      <c r="M254">
        <v>4.3299999999999998E-2</v>
      </c>
      <c r="N254">
        <v>0.23630000000000001</v>
      </c>
      <c r="O254">
        <v>5.8999999999999999E-3</v>
      </c>
      <c r="P254">
        <v>0.2167</v>
      </c>
      <c r="Q254" s="1">
        <v>43535.98</v>
      </c>
      <c r="R254">
        <v>0.61899999999999999</v>
      </c>
      <c r="S254">
        <v>0.16669999999999999</v>
      </c>
      <c r="T254">
        <v>0.21429999999999999</v>
      </c>
      <c r="U254">
        <v>10</v>
      </c>
      <c r="V254" s="1">
        <v>58402.400000000001</v>
      </c>
      <c r="W254">
        <v>50.16</v>
      </c>
      <c r="X254" s="1">
        <v>190919.19</v>
      </c>
      <c r="Y254">
        <v>0.84650000000000003</v>
      </c>
      <c r="Z254">
        <v>9.9500000000000005E-2</v>
      </c>
      <c r="AA254">
        <v>5.3999999999999999E-2</v>
      </c>
      <c r="AB254">
        <v>0.1535</v>
      </c>
      <c r="AC254">
        <v>190.92</v>
      </c>
      <c r="AD254" s="1">
        <v>6752.46</v>
      </c>
      <c r="AE254">
        <v>945.07</v>
      </c>
      <c r="AF254" s="1">
        <v>184328.02</v>
      </c>
      <c r="AG254">
        <v>425</v>
      </c>
      <c r="AH254" s="1">
        <v>30060</v>
      </c>
      <c r="AI254" s="1">
        <v>46078</v>
      </c>
      <c r="AJ254">
        <v>61.98</v>
      </c>
      <c r="AK254">
        <v>32.49</v>
      </c>
      <c r="AL254">
        <v>45.4</v>
      </c>
      <c r="AM254">
        <v>6.6</v>
      </c>
      <c r="AN254">
        <v>0</v>
      </c>
      <c r="AO254">
        <v>1.2350000000000001</v>
      </c>
      <c r="AP254" s="1">
        <v>4984.9799999999996</v>
      </c>
      <c r="AQ254" s="1">
        <v>7054.51</v>
      </c>
      <c r="AR254" s="1">
        <v>10125.33</v>
      </c>
      <c r="AS254" s="1">
        <v>1688.59</v>
      </c>
      <c r="AT254">
        <v>998.48</v>
      </c>
      <c r="AU254" s="1">
        <v>24851.88</v>
      </c>
      <c r="AV254" s="1">
        <v>14854.19</v>
      </c>
      <c r="AW254">
        <v>0.51690000000000003</v>
      </c>
      <c r="AX254" s="1">
        <v>10325.969999999999</v>
      </c>
      <c r="AY254">
        <v>0.3594</v>
      </c>
      <c r="AZ254" s="1">
        <v>1429.75</v>
      </c>
      <c r="BA254">
        <v>4.9799999999999997E-2</v>
      </c>
      <c r="BB254" s="1">
        <v>2124.98</v>
      </c>
      <c r="BC254">
        <v>7.3999999999999996E-2</v>
      </c>
      <c r="BD254" s="1">
        <v>28734.880000000001</v>
      </c>
      <c r="BE254" s="1">
        <v>2538.46</v>
      </c>
      <c r="BF254">
        <v>0.64419999999999999</v>
      </c>
      <c r="BG254">
        <v>0.30640000000000001</v>
      </c>
      <c r="BH254">
        <v>0.1096</v>
      </c>
      <c r="BI254">
        <v>0.51580000000000004</v>
      </c>
      <c r="BJ254">
        <v>5.4199999999999998E-2</v>
      </c>
      <c r="BK254">
        <v>1.4E-2</v>
      </c>
    </row>
    <row r="255" spans="1:63" x14ac:dyDescent="0.25">
      <c r="A255" t="s">
        <v>255</v>
      </c>
      <c r="B255">
        <v>49338</v>
      </c>
      <c r="C255">
        <v>27</v>
      </c>
      <c r="D255">
        <v>12.6</v>
      </c>
      <c r="E255">
        <v>340.25</v>
      </c>
      <c r="F255">
        <v>368.92</v>
      </c>
      <c r="G255">
        <v>2.7000000000000001E-3</v>
      </c>
      <c r="H255">
        <v>0</v>
      </c>
      <c r="I255">
        <v>0</v>
      </c>
      <c r="J255">
        <v>0</v>
      </c>
      <c r="K255">
        <v>5.4000000000000003E-3</v>
      </c>
      <c r="L255">
        <v>0.98640000000000005</v>
      </c>
      <c r="M255">
        <v>5.4000000000000003E-3</v>
      </c>
      <c r="N255">
        <v>0.1527</v>
      </c>
      <c r="O255">
        <v>0</v>
      </c>
      <c r="P255">
        <v>0.1069</v>
      </c>
      <c r="Q255" s="1">
        <v>51918.97</v>
      </c>
      <c r="R255">
        <v>0.1628</v>
      </c>
      <c r="S255">
        <v>0.20930000000000001</v>
      </c>
      <c r="T255">
        <v>0.62790000000000001</v>
      </c>
      <c r="U255">
        <v>3</v>
      </c>
      <c r="V255" s="1">
        <v>87569.33</v>
      </c>
      <c r="W255">
        <v>110.48</v>
      </c>
      <c r="X255" s="1">
        <v>170447.11</v>
      </c>
      <c r="Y255">
        <v>0.9012</v>
      </c>
      <c r="Z255">
        <v>2.5100000000000001E-2</v>
      </c>
      <c r="AA255">
        <v>7.3700000000000002E-2</v>
      </c>
      <c r="AB255">
        <v>9.8799999999999999E-2</v>
      </c>
      <c r="AC255">
        <v>170.45</v>
      </c>
      <c r="AD255" s="1">
        <v>4080.03</v>
      </c>
      <c r="AE255">
        <v>392.27</v>
      </c>
      <c r="AF255" s="1">
        <v>155604.72</v>
      </c>
      <c r="AG255">
        <v>307</v>
      </c>
      <c r="AH255" s="1">
        <v>43756</v>
      </c>
      <c r="AI255" s="1">
        <v>70582</v>
      </c>
      <c r="AJ255">
        <v>41.3</v>
      </c>
      <c r="AK255">
        <v>22.35</v>
      </c>
      <c r="AL255">
        <v>29.86</v>
      </c>
      <c r="AM255">
        <v>4.9000000000000004</v>
      </c>
      <c r="AN255" s="1">
        <v>1455.6</v>
      </c>
      <c r="AO255">
        <v>1.0129999999999999</v>
      </c>
      <c r="AP255" s="1">
        <v>2058.29</v>
      </c>
      <c r="AQ255" s="1">
        <v>2286.56</v>
      </c>
      <c r="AR255" s="1">
        <v>6646.55</v>
      </c>
      <c r="AS255">
        <v>322.35000000000002</v>
      </c>
      <c r="AT255">
        <v>446.48</v>
      </c>
      <c r="AU255" s="1">
        <v>11760.23</v>
      </c>
      <c r="AV255" s="1">
        <v>6685.81</v>
      </c>
      <c r="AW255">
        <v>0.4864</v>
      </c>
      <c r="AX255" s="1">
        <v>4397.24</v>
      </c>
      <c r="AY255">
        <v>0.31990000000000002</v>
      </c>
      <c r="AZ255" s="1">
        <v>2221.1799999999998</v>
      </c>
      <c r="BA255">
        <v>0.16159999999999999</v>
      </c>
      <c r="BB255">
        <v>441.69</v>
      </c>
      <c r="BC255">
        <v>3.2099999999999997E-2</v>
      </c>
      <c r="BD255" s="1">
        <v>13745.92</v>
      </c>
      <c r="BE255" s="1">
        <v>7364.46</v>
      </c>
      <c r="BF255">
        <v>1.6898</v>
      </c>
      <c r="BG255">
        <v>0.53139999999999998</v>
      </c>
      <c r="BH255">
        <v>0.25430000000000003</v>
      </c>
      <c r="BI255">
        <v>0.1603</v>
      </c>
      <c r="BJ255">
        <v>3.6999999999999998E-2</v>
      </c>
      <c r="BK255">
        <v>1.6899999999999998E-2</v>
      </c>
    </row>
    <row r="256" spans="1:63" x14ac:dyDescent="0.25">
      <c r="A256" t="s">
        <v>256</v>
      </c>
      <c r="B256">
        <v>47985</v>
      </c>
      <c r="C256">
        <v>52</v>
      </c>
      <c r="D256">
        <v>33.64</v>
      </c>
      <c r="E256" s="1">
        <v>1749.18</v>
      </c>
      <c r="F256" s="1">
        <v>1655.96</v>
      </c>
      <c r="G256">
        <v>1.03E-2</v>
      </c>
      <c r="H256">
        <v>0</v>
      </c>
      <c r="I256">
        <v>6.0000000000000001E-3</v>
      </c>
      <c r="J256">
        <v>3.5999999999999999E-3</v>
      </c>
      <c r="K256">
        <v>4.0500000000000001E-2</v>
      </c>
      <c r="L256">
        <v>0.89980000000000004</v>
      </c>
      <c r="M256">
        <v>3.9899999999999998E-2</v>
      </c>
      <c r="N256">
        <v>0.21360000000000001</v>
      </c>
      <c r="O256">
        <v>1.41E-2</v>
      </c>
      <c r="P256">
        <v>9.7699999999999995E-2</v>
      </c>
      <c r="Q256" s="1">
        <v>56568.79</v>
      </c>
      <c r="R256">
        <v>0.2056</v>
      </c>
      <c r="S256">
        <v>0.24299999999999999</v>
      </c>
      <c r="T256">
        <v>0.5514</v>
      </c>
      <c r="U256">
        <v>10.33</v>
      </c>
      <c r="V256" s="1">
        <v>80517.23</v>
      </c>
      <c r="W256">
        <v>166.6</v>
      </c>
      <c r="X256" s="1">
        <v>194174.35</v>
      </c>
      <c r="Y256">
        <v>0.7732</v>
      </c>
      <c r="Z256">
        <v>0.14030000000000001</v>
      </c>
      <c r="AA256">
        <v>8.6599999999999996E-2</v>
      </c>
      <c r="AB256">
        <v>0.2268</v>
      </c>
      <c r="AC256">
        <v>194.17</v>
      </c>
      <c r="AD256" s="1">
        <v>5759.16</v>
      </c>
      <c r="AE256">
        <v>561.72</v>
      </c>
      <c r="AF256" s="1">
        <v>179917.76</v>
      </c>
      <c r="AG256">
        <v>410</v>
      </c>
      <c r="AH256" s="1">
        <v>44724</v>
      </c>
      <c r="AI256" s="1">
        <v>70138</v>
      </c>
      <c r="AJ256">
        <v>39.4</v>
      </c>
      <c r="AK256">
        <v>28.7</v>
      </c>
      <c r="AL256">
        <v>28.94</v>
      </c>
      <c r="AM256">
        <v>4.5999999999999996</v>
      </c>
      <c r="AN256" s="1">
        <v>2065.8000000000002</v>
      </c>
      <c r="AO256">
        <v>1.2446999999999999</v>
      </c>
      <c r="AP256" s="1">
        <v>1408.73</v>
      </c>
      <c r="AQ256" s="1">
        <v>2196.02</v>
      </c>
      <c r="AR256" s="1">
        <v>5768.05</v>
      </c>
      <c r="AS256">
        <v>413.16</v>
      </c>
      <c r="AT256">
        <v>283.67</v>
      </c>
      <c r="AU256" s="1">
        <v>10069.629999999999</v>
      </c>
      <c r="AV256" s="1">
        <v>3698.59</v>
      </c>
      <c r="AW256">
        <v>0.28039999999999998</v>
      </c>
      <c r="AX256" s="1">
        <v>7406.24</v>
      </c>
      <c r="AY256">
        <v>0.56140000000000001</v>
      </c>
      <c r="AZ256" s="1">
        <v>1718.76</v>
      </c>
      <c r="BA256">
        <v>0.1303</v>
      </c>
      <c r="BB256">
        <v>369.07</v>
      </c>
      <c r="BC256">
        <v>2.8000000000000001E-2</v>
      </c>
      <c r="BD256" s="1">
        <v>13192.67</v>
      </c>
      <c r="BE256" s="1">
        <v>2299.1</v>
      </c>
      <c r="BF256">
        <v>0.48420000000000002</v>
      </c>
      <c r="BG256">
        <v>0.4834</v>
      </c>
      <c r="BH256">
        <v>0.18679999999999999</v>
      </c>
      <c r="BI256">
        <v>0.29089999999999999</v>
      </c>
      <c r="BJ256">
        <v>2.46E-2</v>
      </c>
      <c r="BK256">
        <v>1.43E-2</v>
      </c>
    </row>
    <row r="257" spans="1:63" x14ac:dyDescent="0.25">
      <c r="A257" t="s">
        <v>257</v>
      </c>
      <c r="B257">
        <v>48264</v>
      </c>
      <c r="C257">
        <v>109</v>
      </c>
      <c r="D257">
        <v>20.03</v>
      </c>
      <c r="E257" s="1">
        <v>2183.23</v>
      </c>
      <c r="F257" s="1">
        <v>2192.0300000000002</v>
      </c>
      <c r="G257">
        <v>5.0000000000000001E-3</v>
      </c>
      <c r="H257">
        <v>0</v>
      </c>
      <c r="I257">
        <v>4.5999999999999999E-3</v>
      </c>
      <c r="J257">
        <v>5.0000000000000001E-4</v>
      </c>
      <c r="K257">
        <v>6.4299999999999996E-2</v>
      </c>
      <c r="L257">
        <v>0.90010000000000001</v>
      </c>
      <c r="M257">
        <v>2.5499999999999998E-2</v>
      </c>
      <c r="N257">
        <v>0.23569999999999999</v>
      </c>
      <c r="O257">
        <v>3.2099999999999997E-2</v>
      </c>
      <c r="P257">
        <v>0.1163</v>
      </c>
      <c r="Q257" s="1">
        <v>58260.59</v>
      </c>
      <c r="R257">
        <v>0.17730000000000001</v>
      </c>
      <c r="S257">
        <v>0.22700000000000001</v>
      </c>
      <c r="T257">
        <v>0.59570000000000001</v>
      </c>
      <c r="U257">
        <v>15.5</v>
      </c>
      <c r="V257" s="1">
        <v>83500.77</v>
      </c>
      <c r="W257">
        <v>134.96</v>
      </c>
      <c r="X257" s="1">
        <v>193712.82</v>
      </c>
      <c r="Y257">
        <v>0.83799999999999997</v>
      </c>
      <c r="Z257">
        <v>0.12379999999999999</v>
      </c>
      <c r="AA257">
        <v>3.8199999999999998E-2</v>
      </c>
      <c r="AB257">
        <v>0.16200000000000001</v>
      </c>
      <c r="AC257">
        <v>193.71</v>
      </c>
      <c r="AD257" s="1">
        <v>4292.28</v>
      </c>
      <c r="AE257">
        <v>502.77</v>
      </c>
      <c r="AF257" s="1">
        <v>183267.69</v>
      </c>
      <c r="AG257">
        <v>423</v>
      </c>
      <c r="AH257" s="1">
        <v>41715</v>
      </c>
      <c r="AI257" s="1">
        <v>77042</v>
      </c>
      <c r="AJ257">
        <v>30.8</v>
      </c>
      <c r="AK257">
        <v>21.6</v>
      </c>
      <c r="AL257">
        <v>23.27</v>
      </c>
      <c r="AM257">
        <v>5</v>
      </c>
      <c r="AN257" s="1">
        <v>1966.62</v>
      </c>
      <c r="AO257">
        <v>1.1303000000000001</v>
      </c>
      <c r="AP257" s="1">
        <v>1243.8499999999999</v>
      </c>
      <c r="AQ257" s="1">
        <v>2123.08</v>
      </c>
      <c r="AR257" s="1">
        <v>5690.29</v>
      </c>
      <c r="AS257">
        <v>826.29</v>
      </c>
      <c r="AT257">
        <v>508.77</v>
      </c>
      <c r="AU257" s="1">
        <v>10392.280000000001</v>
      </c>
      <c r="AV257" s="1">
        <v>4056.32</v>
      </c>
      <c r="AW257">
        <v>0.36009999999999998</v>
      </c>
      <c r="AX257" s="1">
        <v>5462.77</v>
      </c>
      <c r="AY257">
        <v>0.48499999999999999</v>
      </c>
      <c r="AZ257" s="1">
        <v>1274.0999999999999</v>
      </c>
      <c r="BA257">
        <v>0.11310000000000001</v>
      </c>
      <c r="BB257">
        <v>470.82</v>
      </c>
      <c r="BC257">
        <v>4.1799999999999997E-2</v>
      </c>
      <c r="BD257" s="1">
        <v>11264.01</v>
      </c>
      <c r="BE257" s="1">
        <v>3744.99</v>
      </c>
      <c r="BF257">
        <v>0.81140000000000001</v>
      </c>
      <c r="BG257">
        <v>0.56699999999999995</v>
      </c>
      <c r="BH257">
        <v>0.24379999999999999</v>
      </c>
      <c r="BI257">
        <v>0.13039999999999999</v>
      </c>
      <c r="BJ257">
        <v>4.4699999999999997E-2</v>
      </c>
      <c r="BK257">
        <v>1.4200000000000001E-2</v>
      </c>
    </row>
    <row r="258" spans="1:63" x14ac:dyDescent="0.25">
      <c r="A258" t="s">
        <v>258</v>
      </c>
      <c r="B258">
        <v>50179</v>
      </c>
      <c r="C258">
        <v>106</v>
      </c>
      <c r="D258">
        <v>6.8</v>
      </c>
      <c r="E258">
        <v>720.37</v>
      </c>
      <c r="F258">
        <v>667.47</v>
      </c>
      <c r="G258">
        <v>3.0000000000000001E-3</v>
      </c>
      <c r="H258">
        <v>0</v>
      </c>
      <c r="I258">
        <v>4.4999999999999997E-3</v>
      </c>
      <c r="J258">
        <v>0</v>
      </c>
      <c r="K258">
        <v>2.5399999999999999E-2</v>
      </c>
      <c r="L258">
        <v>0.94159999999999999</v>
      </c>
      <c r="M258">
        <v>2.5399999999999999E-2</v>
      </c>
      <c r="N258">
        <v>0.4219</v>
      </c>
      <c r="O258">
        <v>4.0000000000000001E-3</v>
      </c>
      <c r="P258">
        <v>0.1764</v>
      </c>
      <c r="Q258" s="1">
        <v>60675.91</v>
      </c>
      <c r="R258">
        <v>0.24</v>
      </c>
      <c r="S258">
        <v>0.2</v>
      </c>
      <c r="T258">
        <v>0.56000000000000005</v>
      </c>
      <c r="U258">
        <v>5.14</v>
      </c>
      <c r="V258" s="1">
        <v>87678.16</v>
      </c>
      <c r="W258">
        <v>135.41</v>
      </c>
      <c r="X258" s="1">
        <v>179717.78</v>
      </c>
      <c r="Y258">
        <v>0.88500000000000001</v>
      </c>
      <c r="Z258">
        <v>4.7300000000000002E-2</v>
      </c>
      <c r="AA258">
        <v>6.7699999999999996E-2</v>
      </c>
      <c r="AB258">
        <v>0.115</v>
      </c>
      <c r="AC258">
        <v>179.72</v>
      </c>
      <c r="AD258" s="1">
        <v>5505.47</v>
      </c>
      <c r="AE258">
        <v>803.18</v>
      </c>
      <c r="AF258" s="1">
        <v>175502.89</v>
      </c>
      <c r="AG258">
        <v>398</v>
      </c>
      <c r="AH258" s="1">
        <v>33762</v>
      </c>
      <c r="AI258" s="1">
        <v>52165</v>
      </c>
      <c r="AJ258">
        <v>36</v>
      </c>
      <c r="AK258">
        <v>30.18</v>
      </c>
      <c r="AL258">
        <v>31.39</v>
      </c>
      <c r="AM258">
        <v>5</v>
      </c>
      <c r="AN258">
        <v>0</v>
      </c>
      <c r="AO258">
        <v>1.0952999999999999</v>
      </c>
      <c r="AP258" s="1">
        <v>2304.59</v>
      </c>
      <c r="AQ258" s="1">
        <v>2668.51</v>
      </c>
      <c r="AR258" s="1">
        <v>7193.5</v>
      </c>
      <c r="AS258">
        <v>665.11</v>
      </c>
      <c r="AT258">
        <v>62.6</v>
      </c>
      <c r="AU258" s="1">
        <v>12894.31</v>
      </c>
      <c r="AV258" s="1">
        <v>7799.04</v>
      </c>
      <c r="AW258">
        <v>0.53910000000000002</v>
      </c>
      <c r="AX258" s="1">
        <v>4858.9799999999996</v>
      </c>
      <c r="AY258">
        <v>0.33589999999999998</v>
      </c>
      <c r="AZ258">
        <v>881.75</v>
      </c>
      <c r="BA258">
        <v>6.0900000000000003E-2</v>
      </c>
      <c r="BB258">
        <v>927.86</v>
      </c>
      <c r="BC258">
        <v>6.4100000000000004E-2</v>
      </c>
      <c r="BD258" s="1">
        <v>14467.63</v>
      </c>
      <c r="BE258" s="1">
        <v>5128.08</v>
      </c>
      <c r="BF258">
        <v>1.2343</v>
      </c>
      <c r="BG258">
        <v>0.50370000000000004</v>
      </c>
      <c r="BH258">
        <v>0.22289999999999999</v>
      </c>
      <c r="BI258">
        <v>0.21959999999999999</v>
      </c>
      <c r="BJ258">
        <v>3.49E-2</v>
      </c>
      <c r="BK258">
        <v>1.89E-2</v>
      </c>
    </row>
    <row r="259" spans="1:63" x14ac:dyDescent="0.25">
      <c r="A259" t="s">
        <v>259</v>
      </c>
      <c r="B259">
        <v>49346</v>
      </c>
      <c r="C259">
        <v>39</v>
      </c>
      <c r="D259">
        <v>15.42</v>
      </c>
      <c r="E259">
        <v>601.26</v>
      </c>
      <c r="F259">
        <v>606.16</v>
      </c>
      <c r="G259">
        <v>0</v>
      </c>
      <c r="H259">
        <v>0</v>
      </c>
      <c r="I259">
        <v>1.6999999999999999E-3</v>
      </c>
      <c r="J259">
        <v>0</v>
      </c>
      <c r="K259">
        <v>3.3E-3</v>
      </c>
      <c r="L259">
        <v>0.995</v>
      </c>
      <c r="M259">
        <v>0</v>
      </c>
      <c r="N259">
        <v>8.4099999999999994E-2</v>
      </c>
      <c r="O259">
        <v>0</v>
      </c>
      <c r="P259">
        <v>8.8099999999999998E-2</v>
      </c>
      <c r="Q259" s="1">
        <v>58229</v>
      </c>
      <c r="R259">
        <v>0.1132</v>
      </c>
      <c r="S259">
        <v>0.18870000000000001</v>
      </c>
      <c r="T259">
        <v>0.69810000000000005</v>
      </c>
      <c r="U259">
        <v>4</v>
      </c>
      <c r="V259" s="1">
        <v>80349</v>
      </c>
      <c r="W259">
        <v>148.1</v>
      </c>
      <c r="X259" s="1">
        <v>177127.27</v>
      </c>
      <c r="Y259">
        <v>0.80130000000000001</v>
      </c>
      <c r="Z259">
        <v>9.3399999999999997E-2</v>
      </c>
      <c r="AA259">
        <v>0.1053</v>
      </c>
      <c r="AB259">
        <v>0.19869999999999999</v>
      </c>
      <c r="AC259">
        <v>177.13</v>
      </c>
      <c r="AD259" s="1">
        <v>4131.55</v>
      </c>
      <c r="AE259">
        <v>385.52</v>
      </c>
      <c r="AF259" s="1">
        <v>182474.45</v>
      </c>
      <c r="AG259">
        <v>420</v>
      </c>
      <c r="AH259" s="1">
        <v>47168</v>
      </c>
      <c r="AI259" s="1">
        <v>88633</v>
      </c>
      <c r="AJ259">
        <v>31.7</v>
      </c>
      <c r="AK259">
        <v>22.24</v>
      </c>
      <c r="AL259">
        <v>23.23</v>
      </c>
      <c r="AM259">
        <v>4.7</v>
      </c>
      <c r="AN259" s="1">
        <v>2565.41</v>
      </c>
      <c r="AO259">
        <v>0.86080000000000001</v>
      </c>
      <c r="AP259" s="1">
        <v>1720.13</v>
      </c>
      <c r="AQ259" s="1">
        <v>1521.18</v>
      </c>
      <c r="AR259" s="1">
        <v>7109.83</v>
      </c>
      <c r="AS259">
        <v>372.29</v>
      </c>
      <c r="AT259">
        <v>404.59</v>
      </c>
      <c r="AU259" s="1">
        <v>11128.03</v>
      </c>
      <c r="AV259" s="1">
        <v>5216.1000000000004</v>
      </c>
      <c r="AW259">
        <v>0.39879999999999999</v>
      </c>
      <c r="AX259" s="1">
        <v>5915.16</v>
      </c>
      <c r="AY259">
        <v>0.45219999999999999</v>
      </c>
      <c r="AZ259" s="1">
        <v>1591.99</v>
      </c>
      <c r="BA259">
        <v>0.1217</v>
      </c>
      <c r="BB259">
        <v>357.55</v>
      </c>
      <c r="BC259">
        <v>2.7300000000000001E-2</v>
      </c>
      <c r="BD259" s="1">
        <v>13080.79</v>
      </c>
      <c r="BE259" s="1">
        <v>4538.5</v>
      </c>
      <c r="BF259">
        <v>0.74239999999999995</v>
      </c>
      <c r="BG259">
        <v>0.58960000000000001</v>
      </c>
      <c r="BH259">
        <v>0.24349999999999999</v>
      </c>
      <c r="BI259">
        <v>0.1258</v>
      </c>
      <c r="BJ259">
        <v>2.0500000000000001E-2</v>
      </c>
      <c r="BK259">
        <v>2.07E-2</v>
      </c>
    </row>
    <row r="260" spans="1:63" x14ac:dyDescent="0.25">
      <c r="A260" t="s">
        <v>260</v>
      </c>
      <c r="B260">
        <v>47191</v>
      </c>
      <c r="C260">
        <v>55</v>
      </c>
      <c r="D260">
        <v>47.55</v>
      </c>
      <c r="E260" s="1">
        <v>2615.3200000000002</v>
      </c>
      <c r="F260" s="1">
        <v>2578.5</v>
      </c>
      <c r="G260">
        <v>1.12E-2</v>
      </c>
      <c r="H260">
        <v>0</v>
      </c>
      <c r="I260">
        <v>3.49E-2</v>
      </c>
      <c r="J260">
        <v>0</v>
      </c>
      <c r="K260">
        <v>2.7099999999999999E-2</v>
      </c>
      <c r="L260">
        <v>0.89180000000000004</v>
      </c>
      <c r="M260">
        <v>3.49E-2</v>
      </c>
      <c r="N260">
        <v>0.1012</v>
      </c>
      <c r="O260">
        <v>4.5999999999999999E-3</v>
      </c>
      <c r="P260">
        <v>9.3399999999999997E-2</v>
      </c>
      <c r="Q260" s="1">
        <v>77182.11</v>
      </c>
      <c r="R260">
        <v>7.4099999999999999E-2</v>
      </c>
      <c r="S260">
        <v>0.21160000000000001</v>
      </c>
      <c r="T260">
        <v>0.71430000000000005</v>
      </c>
      <c r="U260">
        <v>20</v>
      </c>
      <c r="V260" s="1">
        <v>99363.5</v>
      </c>
      <c r="W260">
        <v>130.04</v>
      </c>
      <c r="X260" s="1">
        <v>317965.23</v>
      </c>
      <c r="Y260">
        <v>0.86109999999999998</v>
      </c>
      <c r="Z260">
        <v>0.1174</v>
      </c>
      <c r="AA260">
        <v>2.1499999999999998E-2</v>
      </c>
      <c r="AB260">
        <v>0.1389</v>
      </c>
      <c r="AC260">
        <v>317.97000000000003</v>
      </c>
      <c r="AD260" s="1">
        <v>13179.26</v>
      </c>
      <c r="AE260" s="1">
        <v>1407.9</v>
      </c>
      <c r="AF260" s="1">
        <v>320173.93</v>
      </c>
      <c r="AG260">
        <v>591</v>
      </c>
      <c r="AH260" s="1">
        <v>57297</v>
      </c>
      <c r="AI260" s="1">
        <v>146268</v>
      </c>
      <c r="AJ260">
        <v>87.49</v>
      </c>
      <c r="AK260">
        <v>39.33</v>
      </c>
      <c r="AL260">
        <v>48.59</v>
      </c>
      <c r="AM260">
        <v>4.5</v>
      </c>
      <c r="AN260">
        <v>0</v>
      </c>
      <c r="AO260">
        <v>0.60419999999999996</v>
      </c>
      <c r="AP260" s="1">
        <v>2119.84</v>
      </c>
      <c r="AQ260" s="1">
        <v>2923.54</v>
      </c>
      <c r="AR260" s="1">
        <v>8126.33</v>
      </c>
      <c r="AS260">
        <v>886.17</v>
      </c>
      <c r="AT260">
        <v>582.54</v>
      </c>
      <c r="AU260" s="1">
        <v>14638.42</v>
      </c>
      <c r="AV260" s="1">
        <v>2817.01</v>
      </c>
      <c r="AW260">
        <v>0.17510000000000001</v>
      </c>
      <c r="AX260" s="1">
        <v>11544.25</v>
      </c>
      <c r="AY260">
        <v>0.71740000000000004</v>
      </c>
      <c r="AZ260" s="1">
        <v>1415.45</v>
      </c>
      <c r="BA260">
        <v>8.7999999999999995E-2</v>
      </c>
      <c r="BB260">
        <v>315.27</v>
      </c>
      <c r="BC260">
        <v>1.9599999999999999E-2</v>
      </c>
      <c r="BD260" s="1">
        <v>16091.99</v>
      </c>
      <c r="BE260" s="1">
        <v>1027.5999999999999</v>
      </c>
      <c r="BF260">
        <v>6.7199999999999996E-2</v>
      </c>
      <c r="BG260">
        <v>0.59499999999999997</v>
      </c>
      <c r="BH260">
        <v>0.24399999999999999</v>
      </c>
      <c r="BI260">
        <v>0.1211</v>
      </c>
      <c r="BJ260">
        <v>2.2200000000000001E-2</v>
      </c>
      <c r="BK260">
        <v>1.77E-2</v>
      </c>
    </row>
    <row r="261" spans="1:63" x14ac:dyDescent="0.25">
      <c r="A261" t="s">
        <v>261</v>
      </c>
      <c r="B261">
        <v>44164</v>
      </c>
      <c r="C261">
        <v>22</v>
      </c>
      <c r="D261">
        <v>130.07</v>
      </c>
      <c r="E261" s="1">
        <v>2861.6</v>
      </c>
      <c r="F261" s="1">
        <v>3179.12</v>
      </c>
      <c r="G261">
        <v>2.52E-2</v>
      </c>
      <c r="H261">
        <v>8.9999999999999998E-4</v>
      </c>
      <c r="I261">
        <v>0.1346</v>
      </c>
      <c r="J261">
        <v>8.9999999999999998E-4</v>
      </c>
      <c r="K261">
        <v>3.5200000000000002E-2</v>
      </c>
      <c r="L261">
        <v>0.70850000000000002</v>
      </c>
      <c r="M261">
        <v>9.4700000000000006E-2</v>
      </c>
      <c r="N261">
        <v>0.4234</v>
      </c>
      <c r="O261">
        <v>3.73E-2</v>
      </c>
      <c r="P261">
        <v>0.18110000000000001</v>
      </c>
      <c r="Q261" s="1">
        <v>77536.679999999993</v>
      </c>
      <c r="R261">
        <v>0.1721</v>
      </c>
      <c r="S261">
        <v>0.11890000000000001</v>
      </c>
      <c r="T261">
        <v>0.70899999999999996</v>
      </c>
      <c r="U261">
        <v>18</v>
      </c>
      <c r="V261" s="1">
        <v>104893.78</v>
      </c>
      <c r="W261">
        <v>158.79</v>
      </c>
      <c r="X261" s="1">
        <v>205430.46</v>
      </c>
      <c r="Y261">
        <v>0.64410000000000001</v>
      </c>
      <c r="Z261">
        <v>0.3236</v>
      </c>
      <c r="AA261">
        <v>3.2300000000000002E-2</v>
      </c>
      <c r="AB261">
        <v>0.35589999999999999</v>
      </c>
      <c r="AC261">
        <v>205.43</v>
      </c>
      <c r="AD261" s="1">
        <v>10264.43</v>
      </c>
      <c r="AE261" s="1">
        <v>1001.07</v>
      </c>
      <c r="AF261" s="1">
        <v>180345.24</v>
      </c>
      <c r="AG261">
        <v>412</v>
      </c>
      <c r="AH261" s="1">
        <v>28895</v>
      </c>
      <c r="AI261" s="1">
        <v>53621</v>
      </c>
      <c r="AJ261">
        <v>106.3</v>
      </c>
      <c r="AK261">
        <v>47.73</v>
      </c>
      <c r="AL261">
        <v>48.8</v>
      </c>
      <c r="AM261">
        <v>3.8</v>
      </c>
      <c r="AN261">
        <v>0</v>
      </c>
      <c r="AO261">
        <v>1.6147</v>
      </c>
      <c r="AP261" s="1">
        <v>1681.92</v>
      </c>
      <c r="AQ261" s="1">
        <v>2155.41</v>
      </c>
      <c r="AR261" s="1">
        <v>9491</v>
      </c>
      <c r="AS261">
        <v>981.82</v>
      </c>
      <c r="AT261">
        <v>480.33</v>
      </c>
      <c r="AU261" s="1">
        <v>14790.48</v>
      </c>
      <c r="AV261" s="1">
        <v>5260.38</v>
      </c>
      <c r="AW261">
        <v>0.31159999999999999</v>
      </c>
      <c r="AX261" s="1">
        <v>8390.39</v>
      </c>
      <c r="AY261">
        <v>0.497</v>
      </c>
      <c r="AZ261" s="1">
        <v>2342.98</v>
      </c>
      <c r="BA261">
        <v>0.13880000000000001</v>
      </c>
      <c r="BB261">
        <v>886.97</v>
      </c>
      <c r="BC261">
        <v>5.2499999999999998E-2</v>
      </c>
      <c r="BD261" s="1">
        <v>16880.72</v>
      </c>
      <c r="BE261" s="1">
        <v>5290.18</v>
      </c>
      <c r="BF261">
        <v>1.1143000000000001</v>
      </c>
      <c r="BG261">
        <v>0.61329999999999996</v>
      </c>
      <c r="BH261">
        <v>0.1835</v>
      </c>
      <c r="BI261">
        <v>0.16370000000000001</v>
      </c>
      <c r="BJ261">
        <v>2.7099999999999999E-2</v>
      </c>
      <c r="BK261">
        <v>1.24E-2</v>
      </c>
    </row>
    <row r="262" spans="1:63" x14ac:dyDescent="0.25">
      <c r="A262" t="s">
        <v>262</v>
      </c>
      <c r="B262">
        <v>44172</v>
      </c>
      <c r="C262">
        <v>119</v>
      </c>
      <c r="D262">
        <v>15.13</v>
      </c>
      <c r="E262" s="1">
        <v>1800.62</v>
      </c>
      <c r="F262" s="1">
        <v>1790.5</v>
      </c>
      <c r="G262">
        <v>4.4999999999999997E-3</v>
      </c>
      <c r="H262">
        <v>0</v>
      </c>
      <c r="I262">
        <v>7.3000000000000001E-3</v>
      </c>
      <c r="J262">
        <v>0</v>
      </c>
      <c r="K262">
        <v>4.2500000000000003E-2</v>
      </c>
      <c r="L262">
        <v>0.92290000000000005</v>
      </c>
      <c r="M262">
        <v>2.29E-2</v>
      </c>
      <c r="N262">
        <v>0.5726</v>
      </c>
      <c r="O262">
        <v>7.6E-3</v>
      </c>
      <c r="P262">
        <v>0.19309999999999999</v>
      </c>
      <c r="Q262" s="1">
        <v>56492.99</v>
      </c>
      <c r="R262">
        <v>0.28460000000000002</v>
      </c>
      <c r="S262">
        <v>0.1615</v>
      </c>
      <c r="T262">
        <v>0.55379999999999996</v>
      </c>
      <c r="U262">
        <v>16</v>
      </c>
      <c r="V262" s="1">
        <v>72368.56</v>
      </c>
      <c r="W262">
        <v>108.66</v>
      </c>
      <c r="X262" s="1">
        <v>132575.9</v>
      </c>
      <c r="Y262">
        <v>0.72050000000000003</v>
      </c>
      <c r="Z262">
        <v>0.19089999999999999</v>
      </c>
      <c r="AA262">
        <v>8.8700000000000001E-2</v>
      </c>
      <c r="AB262">
        <v>0.27950000000000003</v>
      </c>
      <c r="AC262">
        <v>132.58000000000001</v>
      </c>
      <c r="AD262" s="1">
        <v>3342.44</v>
      </c>
      <c r="AE262">
        <v>369.54</v>
      </c>
      <c r="AF262" s="1">
        <v>128407.77</v>
      </c>
      <c r="AG262">
        <v>179</v>
      </c>
      <c r="AH262" s="1">
        <v>29481</v>
      </c>
      <c r="AI262" s="1">
        <v>46034</v>
      </c>
      <c r="AJ262">
        <v>36.200000000000003</v>
      </c>
      <c r="AK262">
        <v>23.3</v>
      </c>
      <c r="AL262">
        <v>27.31</v>
      </c>
      <c r="AM262">
        <v>3.5</v>
      </c>
      <c r="AN262" s="1">
        <v>1291.58</v>
      </c>
      <c r="AO262">
        <v>1.633</v>
      </c>
      <c r="AP262" s="1">
        <v>1360.67</v>
      </c>
      <c r="AQ262" s="1">
        <v>2255.14</v>
      </c>
      <c r="AR262" s="1">
        <v>7706.74</v>
      </c>
      <c r="AS262">
        <v>619.88</v>
      </c>
      <c r="AT262">
        <v>408.78</v>
      </c>
      <c r="AU262" s="1">
        <v>12351.22</v>
      </c>
      <c r="AV262" s="1">
        <v>7122.57</v>
      </c>
      <c r="AW262">
        <v>0.5161</v>
      </c>
      <c r="AX262" s="1">
        <v>4174.53</v>
      </c>
      <c r="AY262">
        <v>0.30249999999999999</v>
      </c>
      <c r="AZ262" s="1">
        <v>1287.01</v>
      </c>
      <c r="BA262">
        <v>9.3299999999999994E-2</v>
      </c>
      <c r="BB262" s="1">
        <v>1216.79</v>
      </c>
      <c r="BC262">
        <v>8.8200000000000001E-2</v>
      </c>
      <c r="BD262" s="1">
        <v>13800.9</v>
      </c>
      <c r="BE262" s="1">
        <v>6757.84</v>
      </c>
      <c r="BF262">
        <v>2.8420000000000001</v>
      </c>
      <c r="BG262">
        <v>0.5524</v>
      </c>
      <c r="BH262">
        <v>0.25609999999999999</v>
      </c>
      <c r="BI262">
        <v>0.15190000000000001</v>
      </c>
      <c r="BJ262">
        <v>3.0700000000000002E-2</v>
      </c>
      <c r="BK262">
        <v>8.8999999999999999E-3</v>
      </c>
    </row>
    <row r="263" spans="1:63" x14ac:dyDescent="0.25">
      <c r="A263" t="s">
        <v>263</v>
      </c>
      <c r="B263">
        <v>44180</v>
      </c>
      <c r="C263">
        <v>22</v>
      </c>
      <c r="D263">
        <v>355.72</v>
      </c>
      <c r="E263" s="1">
        <v>7825.79</v>
      </c>
      <c r="F263" s="1">
        <v>7951.52</v>
      </c>
      <c r="G263">
        <v>1.6199999999999999E-2</v>
      </c>
      <c r="H263">
        <v>1.2999999999999999E-3</v>
      </c>
      <c r="I263">
        <v>6.59E-2</v>
      </c>
      <c r="J263">
        <v>8.9999999999999998E-4</v>
      </c>
      <c r="K263">
        <v>5.6500000000000002E-2</v>
      </c>
      <c r="L263">
        <v>0.78139999999999998</v>
      </c>
      <c r="M263">
        <v>7.7799999999999994E-2</v>
      </c>
      <c r="N263">
        <v>0.36930000000000002</v>
      </c>
      <c r="O263">
        <v>2.92E-2</v>
      </c>
      <c r="P263">
        <v>0.14779999999999999</v>
      </c>
      <c r="Q263" s="1">
        <v>75095.509999999995</v>
      </c>
      <c r="R263">
        <v>0.15060000000000001</v>
      </c>
      <c r="S263">
        <v>0.21959999999999999</v>
      </c>
      <c r="T263">
        <v>0.62980000000000003</v>
      </c>
      <c r="U263">
        <v>41.18</v>
      </c>
      <c r="V263" s="1">
        <v>112036.01</v>
      </c>
      <c r="W263">
        <v>189.82</v>
      </c>
      <c r="X263" s="1">
        <v>173024.8</v>
      </c>
      <c r="Y263">
        <v>0.66420000000000001</v>
      </c>
      <c r="Z263">
        <v>0.22919999999999999</v>
      </c>
      <c r="AA263">
        <v>0.1065</v>
      </c>
      <c r="AB263">
        <v>0.33579999999999999</v>
      </c>
      <c r="AC263">
        <v>173.02</v>
      </c>
      <c r="AD263" s="1">
        <v>10014.32</v>
      </c>
      <c r="AE263">
        <v>930.46</v>
      </c>
      <c r="AF263" s="1">
        <v>169010.31</v>
      </c>
      <c r="AG263">
        <v>380</v>
      </c>
      <c r="AH263" s="1">
        <v>36704</v>
      </c>
      <c r="AI263" s="1">
        <v>65532</v>
      </c>
      <c r="AJ263">
        <v>82.38</v>
      </c>
      <c r="AK263">
        <v>51.38</v>
      </c>
      <c r="AL263">
        <v>65.319999999999993</v>
      </c>
      <c r="AM263">
        <v>5.8</v>
      </c>
      <c r="AN263">
        <v>0</v>
      </c>
      <c r="AO263">
        <v>1.0813999999999999</v>
      </c>
      <c r="AP263" s="1">
        <v>1760.24</v>
      </c>
      <c r="AQ263" s="1">
        <v>2146.62</v>
      </c>
      <c r="AR263" s="1">
        <v>8192.51</v>
      </c>
      <c r="AS263" s="1">
        <v>1144.3900000000001</v>
      </c>
      <c r="AT263">
        <v>592.78</v>
      </c>
      <c r="AU263" s="1">
        <v>13836.54</v>
      </c>
      <c r="AV263" s="1">
        <v>3150.67</v>
      </c>
      <c r="AW263">
        <v>0.22950000000000001</v>
      </c>
      <c r="AX263" s="1">
        <v>9057.08</v>
      </c>
      <c r="AY263">
        <v>0.65969999999999995</v>
      </c>
      <c r="AZ263">
        <v>837.86</v>
      </c>
      <c r="BA263">
        <v>6.0999999999999999E-2</v>
      </c>
      <c r="BB263">
        <v>684.38</v>
      </c>
      <c r="BC263">
        <v>4.9799999999999997E-2</v>
      </c>
      <c r="BD263" s="1">
        <v>13729.99</v>
      </c>
      <c r="BE263" s="1">
        <v>1564.06</v>
      </c>
      <c r="BF263">
        <v>0.29499999999999998</v>
      </c>
      <c r="BG263">
        <v>0.59360000000000002</v>
      </c>
      <c r="BH263">
        <v>0.25690000000000002</v>
      </c>
      <c r="BI263">
        <v>0.1139</v>
      </c>
      <c r="BJ263">
        <v>1.6899999999999998E-2</v>
      </c>
      <c r="BK263">
        <v>1.8700000000000001E-2</v>
      </c>
    </row>
    <row r="264" spans="1:63" x14ac:dyDescent="0.25">
      <c r="A264" t="s">
        <v>264</v>
      </c>
      <c r="B264">
        <v>48165</v>
      </c>
      <c r="C264">
        <v>63</v>
      </c>
      <c r="D264">
        <v>23.62</v>
      </c>
      <c r="E264" s="1">
        <v>1487.94</v>
      </c>
      <c r="F264" s="1">
        <v>1445.9</v>
      </c>
      <c r="G264">
        <v>4.7999999999999996E-3</v>
      </c>
      <c r="H264">
        <v>6.9999999999999999E-4</v>
      </c>
      <c r="I264">
        <v>2.0999999999999999E-3</v>
      </c>
      <c r="J264">
        <v>2.8E-3</v>
      </c>
      <c r="K264">
        <v>2.2100000000000002E-2</v>
      </c>
      <c r="L264">
        <v>0.92810000000000004</v>
      </c>
      <c r="M264">
        <v>3.9399999999999998E-2</v>
      </c>
      <c r="N264">
        <v>0.27810000000000001</v>
      </c>
      <c r="O264">
        <v>0</v>
      </c>
      <c r="P264">
        <v>0.10639999999999999</v>
      </c>
      <c r="Q264" s="1">
        <v>59833.37</v>
      </c>
      <c r="R264">
        <v>0.25</v>
      </c>
      <c r="S264">
        <v>0.18479999999999999</v>
      </c>
      <c r="T264">
        <v>0.56520000000000004</v>
      </c>
      <c r="U264">
        <v>13</v>
      </c>
      <c r="V264" s="1">
        <v>76237.23</v>
      </c>
      <c r="W264">
        <v>109.45</v>
      </c>
      <c r="X264" s="1">
        <v>223494.35</v>
      </c>
      <c r="Y264">
        <v>0.77029999999999998</v>
      </c>
      <c r="Z264">
        <v>7.6799999999999993E-2</v>
      </c>
      <c r="AA264">
        <v>0.153</v>
      </c>
      <c r="AB264">
        <v>0.22969999999999999</v>
      </c>
      <c r="AC264">
        <v>223.49</v>
      </c>
      <c r="AD264" s="1">
        <v>7434.43</v>
      </c>
      <c r="AE264">
        <v>676.39</v>
      </c>
      <c r="AF264" s="1">
        <v>185410.31</v>
      </c>
      <c r="AG264">
        <v>429</v>
      </c>
      <c r="AH264" s="1">
        <v>41670</v>
      </c>
      <c r="AI264" s="1">
        <v>63916</v>
      </c>
      <c r="AJ264">
        <v>53</v>
      </c>
      <c r="AK264">
        <v>29.72</v>
      </c>
      <c r="AL264">
        <v>29.51</v>
      </c>
      <c r="AM264">
        <v>4.62</v>
      </c>
      <c r="AN264">
        <v>0</v>
      </c>
      <c r="AO264">
        <v>0.85929999999999995</v>
      </c>
      <c r="AP264" s="1">
        <v>1604.1</v>
      </c>
      <c r="AQ264" s="1">
        <v>1878.82</v>
      </c>
      <c r="AR264" s="1">
        <v>5895.88</v>
      </c>
      <c r="AS264">
        <v>580.86</v>
      </c>
      <c r="AT264">
        <v>590.30999999999995</v>
      </c>
      <c r="AU264" s="1">
        <v>10549.97</v>
      </c>
      <c r="AV264" s="1">
        <v>4879.8900000000003</v>
      </c>
      <c r="AW264">
        <v>0.39400000000000002</v>
      </c>
      <c r="AX264" s="1">
        <v>5660.49</v>
      </c>
      <c r="AY264">
        <v>0.45710000000000001</v>
      </c>
      <c r="AZ264" s="1">
        <v>1373.38</v>
      </c>
      <c r="BA264">
        <v>0.1109</v>
      </c>
      <c r="BB264">
        <v>471.01</v>
      </c>
      <c r="BC264">
        <v>3.7999999999999999E-2</v>
      </c>
      <c r="BD264" s="1">
        <v>12384.77</v>
      </c>
      <c r="BE264" s="1">
        <v>4232.91</v>
      </c>
      <c r="BF264">
        <v>0.77139999999999997</v>
      </c>
      <c r="BG264">
        <v>0.55769999999999997</v>
      </c>
      <c r="BH264">
        <v>0.20119999999999999</v>
      </c>
      <c r="BI264">
        <v>0.17299999999999999</v>
      </c>
      <c r="BJ264">
        <v>3.5299999999999998E-2</v>
      </c>
      <c r="BK264">
        <v>3.2800000000000003E-2</v>
      </c>
    </row>
    <row r="265" spans="1:63" x14ac:dyDescent="0.25">
      <c r="A265" t="s">
        <v>265</v>
      </c>
      <c r="B265">
        <v>50435</v>
      </c>
      <c r="C265">
        <v>21</v>
      </c>
      <c r="D265">
        <v>224.38</v>
      </c>
      <c r="E265" s="1">
        <v>4711.88</v>
      </c>
      <c r="F265" s="1">
        <v>4787.74</v>
      </c>
      <c r="G265">
        <v>5.8900000000000001E-2</v>
      </c>
      <c r="H265">
        <v>5.9999999999999995E-4</v>
      </c>
      <c r="I265">
        <v>2.5100000000000001E-2</v>
      </c>
      <c r="J265">
        <v>5.9999999999999995E-4</v>
      </c>
      <c r="K265">
        <v>4.99E-2</v>
      </c>
      <c r="L265">
        <v>0.81640000000000001</v>
      </c>
      <c r="M265">
        <v>4.8500000000000001E-2</v>
      </c>
      <c r="N265">
        <v>0.1535</v>
      </c>
      <c r="O265">
        <v>3.1800000000000002E-2</v>
      </c>
      <c r="P265">
        <v>0.1346</v>
      </c>
      <c r="Q265" s="1">
        <v>74229.11</v>
      </c>
      <c r="R265">
        <v>0.1716</v>
      </c>
      <c r="S265">
        <v>0.16170000000000001</v>
      </c>
      <c r="T265">
        <v>0.66669999999999996</v>
      </c>
      <c r="U265">
        <v>25</v>
      </c>
      <c r="V265" s="1">
        <v>100858.84</v>
      </c>
      <c r="W265">
        <v>183.46</v>
      </c>
      <c r="X265" s="1">
        <v>202145.01</v>
      </c>
      <c r="Y265">
        <v>0.748</v>
      </c>
      <c r="Z265">
        <v>0.2271</v>
      </c>
      <c r="AA265">
        <v>2.4799999999999999E-2</v>
      </c>
      <c r="AB265">
        <v>0.252</v>
      </c>
      <c r="AC265">
        <v>202.15</v>
      </c>
      <c r="AD265" s="1">
        <v>8436.91</v>
      </c>
      <c r="AE265">
        <v>783.32</v>
      </c>
      <c r="AF265" s="1">
        <v>188893.95</v>
      </c>
      <c r="AG265">
        <v>444</v>
      </c>
      <c r="AH265" s="1">
        <v>50757</v>
      </c>
      <c r="AI265" s="1">
        <v>94590</v>
      </c>
      <c r="AJ265">
        <v>73.23</v>
      </c>
      <c r="AK265">
        <v>40.130000000000003</v>
      </c>
      <c r="AL265">
        <v>43.58</v>
      </c>
      <c r="AM265">
        <v>5.13</v>
      </c>
      <c r="AN265">
        <v>0</v>
      </c>
      <c r="AO265">
        <v>0.68369999999999997</v>
      </c>
      <c r="AP265" s="1">
        <v>1349.77</v>
      </c>
      <c r="AQ265" s="1">
        <v>1870.82</v>
      </c>
      <c r="AR265" s="1">
        <v>6818.95</v>
      </c>
      <c r="AS265">
        <v>926.63</v>
      </c>
      <c r="AT265">
        <v>278.5</v>
      </c>
      <c r="AU265" s="1">
        <v>11244.67</v>
      </c>
      <c r="AV265" s="1">
        <v>2960.3</v>
      </c>
      <c r="AW265">
        <v>0.251</v>
      </c>
      <c r="AX265" s="1">
        <v>7111.33</v>
      </c>
      <c r="AY265">
        <v>0.60309999999999997</v>
      </c>
      <c r="AZ265" s="1">
        <v>1194.0999999999999</v>
      </c>
      <c r="BA265">
        <v>0.1013</v>
      </c>
      <c r="BB265">
        <v>526.46</v>
      </c>
      <c r="BC265">
        <v>4.4600000000000001E-2</v>
      </c>
      <c r="BD265" s="1">
        <v>11792.18</v>
      </c>
      <c r="BE265" s="1">
        <v>1907.07</v>
      </c>
      <c r="BF265">
        <v>0.23960000000000001</v>
      </c>
      <c r="BG265">
        <v>0.54220000000000002</v>
      </c>
      <c r="BH265">
        <v>0.21299999999999999</v>
      </c>
      <c r="BI265">
        <v>0.21490000000000001</v>
      </c>
      <c r="BJ265">
        <v>1.9900000000000001E-2</v>
      </c>
      <c r="BK265">
        <v>0.01</v>
      </c>
    </row>
    <row r="266" spans="1:63" x14ac:dyDescent="0.25">
      <c r="A266" t="s">
        <v>266</v>
      </c>
      <c r="B266">
        <v>47878</v>
      </c>
      <c r="C266">
        <v>25</v>
      </c>
      <c r="D266">
        <v>47.27</v>
      </c>
      <c r="E266" s="1">
        <v>1181.81</v>
      </c>
      <c r="F266" s="1">
        <v>1163.27</v>
      </c>
      <c r="G266">
        <v>8.6E-3</v>
      </c>
      <c r="H266">
        <v>0</v>
      </c>
      <c r="I266">
        <v>2.5999999999999999E-3</v>
      </c>
      <c r="J266">
        <v>0</v>
      </c>
      <c r="K266">
        <v>1.55E-2</v>
      </c>
      <c r="L266">
        <v>0.95440000000000003</v>
      </c>
      <c r="M266">
        <v>1.89E-2</v>
      </c>
      <c r="N266">
        <v>7.1999999999999995E-2</v>
      </c>
      <c r="O266">
        <v>2.5999999999999999E-3</v>
      </c>
      <c r="P266">
        <v>0.11409999999999999</v>
      </c>
      <c r="Q266" s="1">
        <v>78643.31</v>
      </c>
      <c r="R266">
        <v>0.1067</v>
      </c>
      <c r="S266">
        <v>0.12</v>
      </c>
      <c r="T266">
        <v>0.77329999999999999</v>
      </c>
      <c r="U266">
        <v>8.4499999999999993</v>
      </c>
      <c r="V266" s="1">
        <v>93160.47</v>
      </c>
      <c r="W266">
        <v>138.5</v>
      </c>
      <c r="X266" s="1">
        <v>304643.14</v>
      </c>
      <c r="Y266">
        <v>0.9012</v>
      </c>
      <c r="Z266">
        <v>6.2100000000000002E-2</v>
      </c>
      <c r="AA266">
        <v>3.6799999999999999E-2</v>
      </c>
      <c r="AB266">
        <v>9.8799999999999999E-2</v>
      </c>
      <c r="AC266">
        <v>304.64</v>
      </c>
      <c r="AD266" s="1">
        <v>11974.04</v>
      </c>
      <c r="AE266" s="1">
        <v>1466.83</v>
      </c>
      <c r="AF266" s="1">
        <v>287122.45</v>
      </c>
      <c r="AG266">
        <v>574</v>
      </c>
      <c r="AH266" s="1">
        <v>47891</v>
      </c>
      <c r="AI266" s="1">
        <v>129685</v>
      </c>
      <c r="AJ266">
        <v>73.25</v>
      </c>
      <c r="AK266">
        <v>38.130000000000003</v>
      </c>
      <c r="AL266">
        <v>36.299999999999997</v>
      </c>
      <c r="AM266">
        <v>4.8</v>
      </c>
      <c r="AN266">
        <v>0</v>
      </c>
      <c r="AO266">
        <v>0.84419999999999995</v>
      </c>
      <c r="AP266" s="1">
        <v>1803.12</v>
      </c>
      <c r="AQ266" s="1">
        <v>2057.16</v>
      </c>
      <c r="AR266" s="1">
        <v>7178.77</v>
      </c>
      <c r="AS266">
        <v>875.01</v>
      </c>
      <c r="AT266">
        <v>307.91000000000003</v>
      </c>
      <c r="AU266" s="1">
        <v>12221.97</v>
      </c>
      <c r="AV266" s="1">
        <v>1940.15</v>
      </c>
      <c r="AW266">
        <v>0.1472</v>
      </c>
      <c r="AX266" s="1">
        <v>10430.91</v>
      </c>
      <c r="AY266">
        <v>0.79120000000000001</v>
      </c>
      <c r="AZ266">
        <v>707.35</v>
      </c>
      <c r="BA266">
        <v>5.3699999999999998E-2</v>
      </c>
      <c r="BB266">
        <v>105.9</v>
      </c>
      <c r="BC266">
        <v>8.0000000000000002E-3</v>
      </c>
      <c r="BD266" s="1">
        <v>13184.3</v>
      </c>
      <c r="BE266">
        <v>358.15</v>
      </c>
      <c r="BF266">
        <v>2.8500000000000001E-2</v>
      </c>
      <c r="BG266">
        <v>0.62360000000000004</v>
      </c>
      <c r="BH266">
        <v>0.22450000000000001</v>
      </c>
      <c r="BI266">
        <v>0.1067</v>
      </c>
      <c r="BJ266">
        <v>2.7199999999999998E-2</v>
      </c>
      <c r="BK266">
        <v>1.7899999999999999E-2</v>
      </c>
    </row>
    <row r="267" spans="1:63" x14ac:dyDescent="0.25">
      <c r="A267" t="s">
        <v>267</v>
      </c>
      <c r="B267">
        <v>50245</v>
      </c>
      <c r="C267">
        <v>36</v>
      </c>
      <c r="D267">
        <v>27.46</v>
      </c>
      <c r="E267">
        <v>988.45</v>
      </c>
      <c r="F267" s="1">
        <v>1050.8699999999999</v>
      </c>
      <c r="G267">
        <v>2.8999999999999998E-3</v>
      </c>
      <c r="H267">
        <v>0</v>
      </c>
      <c r="I267">
        <v>5.1400000000000001E-2</v>
      </c>
      <c r="J267">
        <v>1.9E-3</v>
      </c>
      <c r="K267">
        <v>1.7100000000000001E-2</v>
      </c>
      <c r="L267">
        <v>0.85440000000000005</v>
      </c>
      <c r="M267">
        <v>7.2300000000000003E-2</v>
      </c>
      <c r="N267">
        <v>0.58530000000000004</v>
      </c>
      <c r="O267">
        <v>0</v>
      </c>
      <c r="P267">
        <v>0.15359999999999999</v>
      </c>
      <c r="Q267" s="1">
        <v>62919.37</v>
      </c>
      <c r="R267">
        <v>0.13950000000000001</v>
      </c>
      <c r="S267">
        <v>0.1744</v>
      </c>
      <c r="T267">
        <v>0.68600000000000005</v>
      </c>
      <c r="U267">
        <v>8.19</v>
      </c>
      <c r="V267" s="1">
        <v>85616.01</v>
      </c>
      <c r="W267">
        <v>117.14</v>
      </c>
      <c r="X267" s="1">
        <v>115041.18</v>
      </c>
      <c r="Y267">
        <v>0.73099999999999998</v>
      </c>
      <c r="Z267">
        <v>0.14549999999999999</v>
      </c>
      <c r="AA267">
        <v>0.1235</v>
      </c>
      <c r="AB267">
        <v>0.26900000000000002</v>
      </c>
      <c r="AC267">
        <v>115.04</v>
      </c>
      <c r="AD267" s="1">
        <v>3391.52</v>
      </c>
      <c r="AE267">
        <v>457.83</v>
      </c>
      <c r="AF267" s="1">
        <v>94308.32</v>
      </c>
      <c r="AG267">
        <v>77</v>
      </c>
      <c r="AH267" s="1">
        <v>29300</v>
      </c>
      <c r="AI267" s="1">
        <v>42988</v>
      </c>
      <c r="AJ267">
        <v>49.7</v>
      </c>
      <c r="AK267">
        <v>24.45</v>
      </c>
      <c r="AL267">
        <v>37.619999999999997</v>
      </c>
      <c r="AM267">
        <v>4.8</v>
      </c>
      <c r="AN267">
        <v>0</v>
      </c>
      <c r="AO267">
        <v>0.73699999999999999</v>
      </c>
      <c r="AP267" s="1">
        <v>1605.72</v>
      </c>
      <c r="AQ267" s="1">
        <v>2205.66</v>
      </c>
      <c r="AR267" s="1">
        <v>8033.63</v>
      </c>
      <c r="AS267">
        <v>721.52</v>
      </c>
      <c r="AT267">
        <v>211.35</v>
      </c>
      <c r="AU267" s="1">
        <v>12777.88</v>
      </c>
      <c r="AV267" s="1">
        <v>8121.78</v>
      </c>
      <c r="AW267">
        <v>0.59609999999999996</v>
      </c>
      <c r="AX267" s="1">
        <v>2615.84</v>
      </c>
      <c r="AY267">
        <v>0.192</v>
      </c>
      <c r="AZ267" s="1">
        <v>1817.77</v>
      </c>
      <c r="BA267">
        <v>0.13339999999999999</v>
      </c>
      <c r="BB267" s="1">
        <v>1069.71</v>
      </c>
      <c r="BC267">
        <v>7.85E-2</v>
      </c>
      <c r="BD267" s="1">
        <v>13625.1</v>
      </c>
      <c r="BE267" s="1">
        <v>7686.82</v>
      </c>
      <c r="BF267">
        <v>2.8372999999999999</v>
      </c>
      <c r="BG267">
        <v>0.55330000000000001</v>
      </c>
      <c r="BH267">
        <v>0.20949999999999999</v>
      </c>
      <c r="BI267">
        <v>0.12</v>
      </c>
      <c r="BJ267">
        <v>2.01E-2</v>
      </c>
      <c r="BK267">
        <v>9.7000000000000003E-2</v>
      </c>
    </row>
    <row r="268" spans="1:63" x14ac:dyDescent="0.25">
      <c r="A268" t="s">
        <v>268</v>
      </c>
      <c r="B268">
        <v>49866</v>
      </c>
      <c r="C268">
        <v>27</v>
      </c>
      <c r="D268">
        <v>129.51</v>
      </c>
      <c r="E268" s="1">
        <v>3496.71</v>
      </c>
      <c r="F268" s="1">
        <v>3350.08</v>
      </c>
      <c r="G268">
        <v>2.7000000000000001E-3</v>
      </c>
      <c r="H268">
        <v>0</v>
      </c>
      <c r="I268">
        <v>2.7000000000000001E-3</v>
      </c>
      <c r="J268">
        <v>2.9999999999999997E-4</v>
      </c>
      <c r="K268">
        <v>2.18E-2</v>
      </c>
      <c r="L268">
        <v>0.93879999999999997</v>
      </c>
      <c r="M268">
        <v>3.3700000000000001E-2</v>
      </c>
      <c r="N268">
        <v>0.15459999999999999</v>
      </c>
      <c r="O268">
        <v>8.6999999999999994E-3</v>
      </c>
      <c r="P268">
        <v>0.10150000000000001</v>
      </c>
      <c r="Q268" s="1">
        <v>64072.4</v>
      </c>
      <c r="R268">
        <v>0.10199999999999999</v>
      </c>
      <c r="S268">
        <v>0.17860000000000001</v>
      </c>
      <c r="T268">
        <v>0.71940000000000004</v>
      </c>
      <c r="U268">
        <v>18.73</v>
      </c>
      <c r="V268" s="1">
        <v>97279.44</v>
      </c>
      <c r="W268">
        <v>186.45</v>
      </c>
      <c r="X268" s="1">
        <v>154906.07999999999</v>
      </c>
      <c r="Y268">
        <v>0.84060000000000001</v>
      </c>
      <c r="Z268">
        <v>0.10979999999999999</v>
      </c>
      <c r="AA268">
        <v>4.9500000000000002E-2</v>
      </c>
      <c r="AB268">
        <v>0.15939999999999999</v>
      </c>
      <c r="AC268">
        <v>154.91</v>
      </c>
      <c r="AD268" s="1">
        <v>5088.32</v>
      </c>
      <c r="AE268">
        <v>666.75</v>
      </c>
      <c r="AF268" s="1">
        <v>132900.20000000001</v>
      </c>
      <c r="AG268">
        <v>203</v>
      </c>
      <c r="AH268" s="1">
        <v>40505</v>
      </c>
      <c r="AI268" s="1">
        <v>71997</v>
      </c>
      <c r="AJ268">
        <v>67.099999999999994</v>
      </c>
      <c r="AK268">
        <v>30.37</v>
      </c>
      <c r="AL268">
        <v>36.36</v>
      </c>
      <c r="AM268">
        <v>5.8</v>
      </c>
      <c r="AN268">
        <v>0</v>
      </c>
      <c r="AO268">
        <v>0.76160000000000005</v>
      </c>
      <c r="AP268" s="1">
        <v>1117.52</v>
      </c>
      <c r="AQ268" s="1">
        <v>1969.38</v>
      </c>
      <c r="AR268" s="1">
        <v>6380.44</v>
      </c>
      <c r="AS268">
        <v>626.49</v>
      </c>
      <c r="AT268">
        <v>421.92</v>
      </c>
      <c r="AU268" s="1">
        <v>10515.76</v>
      </c>
      <c r="AV268" s="1">
        <v>5737.33</v>
      </c>
      <c r="AW268">
        <v>0.51870000000000005</v>
      </c>
      <c r="AX268" s="1">
        <v>4406.21</v>
      </c>
      <c r="AY268">
        <v>0.39839999999999998</v>
      </c>
      <c r="AZ268">
        <v>578.44000000000005</v>
      </c>
      <c r="BA268">
        <v>5.2299999999999999E-2</v>
      </c>
      <c r="BB268">
        <v>338.41</v>
      </c>
      <c r="BC268">
        <v>3.0599999999999999E-2</v>
      </c>
      <c r="BD268" s="1">
        <v>11060.38</v>
      </c>
      <c r="BE268" s="1">
        <v>4328.25</v>
      </c>
      <c r="BF268">
        <v>0.97970000000000002</v>
      </c>
      <c r="BG268">
        <v>0.57999999999999996</v>
      </c>
      <c r="BH268">
        <v>0.2263</v>
      </c>
      <c r="BI268">
        <v>0.15329999999999999</v>
      </c>
      <c r="BJ268">
        <v>3.0200000000000001E-2</v>
      </c>
      <c r="BK268">
        <v>1.03E-2</v>
      </c>
    </row>
    <row r="269" spans="1:63" x14ac:dyDescent="0.25">
      <c r="A269" t="s">
        <v>269</v>
      </c>
      <c r="B269">
        <v>50690</v>
      </c>
      <c r="C269">
        <v>37</v>
      </c>
      <c r="D269">
        <v>43.43</v>
      </c>
      <c r="E269" s="1">
        <v>1606.76</v>
      </c>
      <c r="F269" s="1">
        <v>1626.8</v>
      </c>
      <c r="G269">
        <v>4.8999999999999998E-3</v>
      </c>
      <c r="H269">
        <v>1.8E-3</v>
      </c>
      <c r="I269">
        <v>2.7699999999999999E-2</v>
      </c>
      <c r="J269">
        <v>0</v>
      </c>
      <c r="K269">
        <v>9.6500000000000002E-2</v>
      </c>
      <c r="L269">
        <v>0.82909999999999995</v>
      </c>
      <c r="M269">
        <v>0.04</v>
      </c>
      <c r="N269">
        <v>0.32879999999999998</v>
      </c>
      <c r="O269">
        <v>5.0000000000000001E-3</v>
      </c>
      <c r="P269">
        <v>0.1149</v>
      </c>
      <c r="Q269" s="1">
        <v>60991.76</v>
      </c>
      <c r="R269">
        <v>0.13639999999999999</v>
      </c>
      <c r="S269">
        <v>0.31819999999999998</v>
      </c>
      <c r="T269">
        <v>0.54549999999999998</v>
      </c>
      <c r="U269">
        <v>12.2</v>
      </c>
      <c r="V269" s="1">
        <v>81211.64</v>
      </c>
      <c r="W269">
        <v>127.31</v>
      </c>
      <c r="X269" s="1">
        <v>163784.82999999999</v>
      </c>
      <c r="Y269">
        <v>0.66269999999999996</v>
      </c>
      <c r="Z269">
        <v>0.22720000000000001</v>
      </c>
      <c r="AA269">
        <v>0.1101</v>
      </c>
      <c r="AB269">
        <v>0.33729999999999999</v>
      </c>
      <c r="AC269">
        <v>163.78</v>
      </c>
      <c r="AD269" s="1">
        <v>6285.97</v>
      </c>
      <c r="AE269">
        <v>626.52</v>
      </c>
      <c r="AF269" s="1">
        <v>155209.23000000001</v>
      </c>
      <c r="AG269">
        <v>302</v>
      </c>
      <c r="AH269" s="1">
        <v>37415</v>
      </c>
      <c r="AI269" s="1">
        <v>56333</v>
      </c>
      <c r="AJ269">
        <v>59.64</v>
      </c>
      <c r="AK269">
        <v>34.159999999999997</v>
      </c>
      <c r="AL269">
        <v>40.4</v>
      </c>
      <c r="AM269">
        <v>4.7</v>
      </c>
      <c r="AN269">
        <v>0</v>
      </c>
      <c r="AO269">
        <v>0.78069999999999995</v>
      </c>
      <c r="AP269" s="1">
        <v>1227.73</v>
      </c>
      <c r="AQ269" s="1">
        <v>2130.4</v>
      </c>
      <c r="AR269" s="1">
        <v>6164.53</v>
      </c>
      <c r="AS269">
        <v>475.22</v>
      </c>
      <c r="AT269">
        <v>382.82</v>
      </c>
      <c r="AU269" s="1">
        <v>10380.69</v>
      </c>
      <c r="AV269" s="1">
        <v>4878.8999999999996</v>
      </c>
      <c r="AW269">
        <v>0.39379999999999998</v>
      </c>
      <c r="AX269" s="1">
        <v>5309.8</v>
      </c>
      <c r="AY269">
        <v>0.42859999999999998</v>
      </c>
      <c r="AZ269" s="1">
        <v>1576.56</v>
      </c>
      <c r="BA269">
        <v>0.1273</v>
      </c>
      <c r="BB269">
        <v>623.54</v>
      </c>
      <c r="BC269">
        <v>5.0299999999999997E-2</v>
      </c>
      <c r="BD269" s="1">
        <v>12388.8</v>
      </c>
      <c r="BE269" s="1">
        <v>2989.04</v>
      </c>
      <c r="BF269">
        <v>0.68899999999999995</v>
      </c>
      <c r="BG269">
        <v>0.51790000000000003</v>
      </c>
      <c r="BH269">
        <v>0.215</v>
      </c>
      <c r="BI269">
        <v>0.22040000000000001</v>
      </c>
      <c r="BJ269">
        <v>3.73E-2</v>
      </c>
      <c r="BK269">
        <v>9.4000000000000004E-3</v>
      </c>
    </row>
    <row r="270" spans="1:63" x14ac:dyDescent="0.25">
      <c r="A270" t="s">
        <v>270</v>
      </c>
      <c r="B270">
        <v>50187</v>
      </c>
      <c r="C270">
        <v>28</v>
      </c>
      <c r="D270">
        <v>63.03</v>
      </c>
      <c r="E270" s="1">
        <v>1764.92</v>
      </c>
      <c r="F270" s="1">
        <v>1597.96</v>
      </c>
      <c r="G270">
        <v>1.1299999999999999E-2</v>
      </c>
      <c r="H270">
        <v>0</v>
      </c>
      <c r="I270">
        <v>6.3E-3</v>
      </c>
      <c r="J270">
        <v>1.9E-3</v>
      </c>
      <c r="K270">
        <v>1.4999999999999999E-2</v>
      </c>
      <c r="L270">
        <v>0.93049999999999999</v>
      </c>
      <c r="M270">
        <v>3.5099999999999999E-2</v>
      </c>
      <c r="N270">
        <v>0.29630000000000001</v>
      </c>
      <c r="O270">
        <v>4.3E-3</v>
      </c>
      <c r="P270">
        <v>0.1067</v>
      </c>
      <c r="Q270" s="1">
        <v>57305.46</v>
      </c>
      <c r="R270">
        <v>0.29570000000000002</v>
      </c>
      <c r="S270">
        <v>0.16520000000000001</v>
      </c>
      <c r="T270">
        <v>0.53910000000000002</v>
      </c>
      <c r="U270">
        <v>10.220000000000001</v>
      </c>
      <c r="V270" s="1">
        <v>95396.44</v>
      </c>
      <c r="W270">
        <v>164.06</v>
      </c>
      <c r="X270" s="1">
        <v>158383.38</v>
      </c>
      <c r="Y270">
        <v>0.76180000000000003</v>
      </c>
      <c r="Z270">
        <v>0.19969999999999999</v>
      </c>
      <c r="AA270">
        <v>3.85E-2</v>
      </c>
      <c r="AB270">
        <v>0.2382</v>
      </c>
      <c r="AC270">
        <v>158.38</v>
      </c>
      <c r="AD270" s="1">
        <v>5246.7</v>
      </c>
      <c r="AE270">
        <v>648.4</v>
      </c>
      <c r="AF270" s="1">
        <v>160368.35</v>
      </c>
      <c r="AG270">
        <v>335</v>
      </c>
      <c r="AH270" s="1">
        <v>36648</v>
      </c>
      <c r="AI270" s="1">
        <v>60137</v>
      </c>
      <c r="AJ270">
        <v>46</v>
      </c>
      <c r="AK270">
        <v>32.46</v>
      </c>
      <c r="AL270">
        <v>33.17</v>
      </c>
      <c r="AM270">
        <v>5.3</v>
      </c>
      <c r="AN270">
        <v>0</v>
      </c>
      <c r="AO270">
        <v>0.77070000000000005</v>
      </c>
      <c r="AP270" s="1">
        <v>1614.66</v>
      </c>
      <c r="AQ270" s="1">
        <v>2013.48</v>
      </c>
      <c r="AR270" s="1">
        <v>5916.33</v>
      </c>
      <c r="AS270">
        <v>541.03</v>
      </c>
      <c r="AT270">
        <v>230.36</v>
      </c>
      <c r="AU270" s="1">
        <v>10315.85</v>
      </c>
      <c r="AV270" s="1">
        <v>4751.38</v>
      </c>
      <c r="AW270">
        <v>0.43590000000000001</v>
      </c>
      <c r="AX270" s="1">
        <v>4855.17</v>
      </c>
      <c r="AY270">
        <v>0.44540000000000002</v>
      </c>
      <c r="AZ270">
        <v>732.07</v>
      </c>
      <c r="BA270">
        <v>6.7199999999999996E-2</v>
      </c>
      <c r="BB270">
        <v>562.77</v>
      </c>
      <c r="BC270">
        <v>5.16E-2</v>
      </c>
      <c r="BD270" s="1">
        <v>10901.39</v>
      </c>
      <c r="BE270" s="1">
        <v>3123.24</v>
      </c>
      <c r="BF270">
        <v>0.64070000000000005</v>
      </c>
      <c r="BG270">
        <v>0.55320000000000003</v>
      </c>
      <c r="BH270">
        <v>0.2321</v>
      </c>
      <c r="BI270">
        <v>0.17100000000000001</v>
      </c>
      <c r="BJ270">
        <v>3.3000000000000002E-2</v>
      </c>
      <c r="BK270">
        <v>1.0699999999999999E-2</v>
      </c>
    </row>
    <row r="271" spans="1:63" x14ac:dyDescent="0.25">
      <c r="A271" t="s">
        <v>271</v>
      </c>
      <c r="B271">
        <v>44198</v>
      </c>
      <c r="C271">
        <v>6</v>
      </c>
      <c r="D271">
        <v>791.59</v>
      </c>
      <c r="E271" s="1">
        <v>4749.53</v>
      </c>
      <c r="F271" s="1">
        <v>4743.8900000000003</v>
      </c>
      <c r="G271">
        <v>4.24E-2</v>
      </c>
      <c r="H271">
        <v>2.0000000000000001E-4</v>
      </c>
      <c r="I271">
        <v>7.17E-2</v>
      </c>
      <c r="J271">
        <v>8.0000000000000004E-4</v>
      </c>
      <c r="K271">
        <v>7.2099999999999997E-2</v>
      </c>
      <c r="L271">
        <v>0.73099999999999998</v>
      </c>
      <c r="M271">
        <v>8.1799999999999998E-2</v>
      </c>
      <c r="N271">
        <v>0.379</v>
      </c>
      <c r="O271">
        <v>6.2100000000000002E-2</v>
      </c>
      <c r="P271">
        <v>0.15859999999999999</v>
      </c>
      <c r="Q271" s="1">
        <v>82679.22</v>
      </c>
      <c r="R271">
        <v>0.1108</v>
      </c>
      <c r="S271">
        <v>0.19320000000000001</v>
      </c>
      <c r="T271">
        <v>0.69599999999999995</v>
      </c>
      <c r="U271">
        <v>41</v>
      </c>
      <c r="V271" s="1">
        <v>104903.83</v>
      </c>
      <c r="W271">
        <v>115.84</v>
      </c>
      <c r="X271" s="1">
        <v>228957.12</v>
      </c>
      <c r="Y271">
        <v>0.81610000000000005</v>
      </c>
      <c r="Z271">
        <v>0.1653</v>
      </c>
      <c r="AA271">
        <v>1.8499999999999999E-2</v>
      </c>
      <c r="AB271">
        <v>0.18390000000000001</v>
      </c>
      <c r="AC271">
        <v>228.96</v>
      </c>
      <c r="AD271" s="1">
        <v>10538.71</v>
      </c>
      <c r="AE271" s="1">
        <v>1293.18</v>
      </c>
      <c r="AF271" s="1">
        <v>191150.47</v>
      </c>
      <c r="AG271">
        <v>450</v>
      </c>
      <c r="AH271" s="1">
        <v>39766</v>
      </c>
      <c r="AI271" s="1">
        <v>63710</v>
      </c>
      <c r="AJ271">
        <v>108.73</v>
      </c>
      <c r="AK271">
        <v>41.55</v>
      </c>
      <c r="AL271">
        <v>61.12</v>
      </c>
      <c r="AM271">
        <v>5.03</v>
      </c>
      <c r="AN271">
        <v>0</v>
      </c>
      <c r="AO271">
        <v>0.85750000000000004</v>
      </c>
      <c r="AP271" s="1">
        <v>1639.82</v>
      </c>
      <c r="AQ271" s="1">
        <v>1912.98</v>
      </c>
      <c r="AR271" s="1">
        <v>10543.82</v>
      </c>
      <c r="AS271">
        <v>859.1</v>
      </c>
      <c r="AT271">
        <v>634.01</v>
      </c>
      <c r="AU271" s="1">
        <v>15589.73</v>
      </c>
      <c r="AV271" s="1">
        <v>4966.67</v>
      </c>
      <c r="AW271">
        <v>0.29089999999999999</v>
      </c>
      <c r="AX271" s="1">
        <v>9603.2199999999993</v>
      </c>
      <c r="AY271">
        <v>0.5625</v>
      </c>
      <c r="AZ271" s="1">
        <v>1453.73</v>
      </c>
      <c r="BA271">
        <v>8.5199999999999998E-2</v>
      </c>
      <c r="BB271" s="1">
        <v>1047.8900000000001</v>
      </c>
      <c r="BC271">
        <v>6.1400000000000003E-2</v>
      </c>
      <c r="BD271" s="1">
        <v>17071.5</v>
      </c>
      <c r="BE271" s="1">
        <v>3385.69</v>
      </c>
      <c r="BF271">
        <v>0.39550000000000002</v>
      </c>
      <c r="BG271">
        <v>0.59330000000000005</v>
      </c>
      <c r="BH271">
        <v>0.23280000000000001</v>
      </c>
      <c r="BI271">
        <v>0.1356</v>
      </c>
      <c r="BJ271">
        <v>2.7199999999999998E-2</v>
      </c>
      <c r="BK271">
        <v>1.11E-2</v>
      </c>
    </row>
    <row r="272" spans="1:63" x14ac:dyDescent="0.25">
      <c r="A272" t="s">
        <v>272</v>
      </c>
      <c r="B272">
        <v>47993</v>
      </c>
      <c r="C272">
        <v>85</v>
      </c>
      <c r="D272">
        <v>22.43</v>
      </c>
      <c r="E272" s="1">
        <v>1906.18</v>
      </c>
      <c r="F272" s="1">
        <v>1796.19</v>
      </c>
      <c r="G272">
        <v>5.0000000000000001E-3</v>
      </c>
      <c r="H272">
        <v>0</v>
      </c>
      <c r="I272">
        <v>5.0000000000000001E-3</v>
      </c>
      <c r="J272">
        <v>4.4999999999999997E-3</v>
      </c>
      <c r="K272">
        <v>2.3400000000000001E-2</v>
      </c>
      <c r="L272">
        <v>0.92710000000000004</v>
      </c>
      <c r="M272">
        <v>3.5099999999999999E-2</v>
      </c>
      <c r="N272">
        <v>0.48199999999999998</v>
      </c>
      <c r="O272">
        <v>3.0999999999999999E-3</v>
      </c>
      <c r="P272">
        <v>0.17849999999999999</v>
      </c>
      <c r="Q272" s="1">
        <v>62733.279999999999</v>
      </c>
      <c r="R272">
        <v>0.1447</v>
      </c>
      <c r="S272">
        <v>0.2039</v>
      </c>
      <c r="T272">
        <v>0.65129999999999999</v>
      </c>
      <c r="U272">
        <v>16.5</v>
      </c>
      <c r="V272" s="1">
        <v>87882.06</v>
      </c>
      <c r="W272">
        <v>111.7</v>
      </c>
      <c r="X272" s="1">
        <v>251285.31</v>
      </c>
      <c r="Y272">
        <v>0.68689999999999996</v>
      </c>
      <c r="Z272">
        <v>0.2364</v>
      </c>
      <c r="AA272">
        <v>7.6700000000000004E-2</v>
      </c>
      <c r="AB272">
        <v>0.31309999999999999</v>
      </c>
      <c r="AC272">
        <v>251.29</v>
      </c>
      <c r="AD272" s="1">
        <v>9006.68</v>
      </c>
      <c r="AE272">
        <v>835.44</v>
      </c>
      <c r="AF272" s="1">
        <v>236985.53</v>
      </c>
      <c r="AG272">
        <v>530</v>
      </c>
      <c r="AH272" s="1">
        <v>37570</v>
      </c>
      <c r="AI272" s="1">
        <v>62455</v>
      </c>
      <c r="AJ272">
        <v>52.9</v>
      </c>
      <c r="AK272">
        <v>34.130000000000003</v>
      </c>
      <c r="AL272">
        <v>35.28</v>
      </c>
      <c r="AM272">
        <v>4.5999999999999996</v>
      </c>
      <c r="AN272">
        <v>0</v>
      </c>
      <c r="AO272">
        <v>1.1685000000000001</v>
      </c>
      <c r="AP272" s="1">
        <v>1747.14</v>
      </c>
      <c r="AQ272" s="1">
        <v>2549.15</v>
      </c>
      <c r="AR272" s="1">
        <v>7370.21</v>
      </c>
      <c r="AS272">
        <v>889.98</v>
      </c>
      <c r="AT272">
        <v>515.19000000000005</v>
      </c>
      <c r="AU272" s="1">
        <v>13071.67</v>
      </c>
      <c r="AV272" s="1">
        <v>4127.58</v>
      </c>
      <c r="AW272">
        <v>0.28839999999999999</v>
      </c>
      <c r="AX272" s="1">
        <v>8021.09</v>
      </c>
      <c r="AY272">
        <v>0.56040000000000001</v>
      </c>
      <c r="AZ272" s="1">
        <v>1339.85</v>
      </c>
      <c r="BA272">
        <v>9.3600000000000003E-2</v>
      </c>
      <c r="BB272">
        <v>825.04</v>
      </c>
      <c r="BC272">
        <v>5.7599999999999998E-2</v>
      </c>
      <c r="BD272" s="1">
        <v>14313.56</v>
      </c>
      <c r="BE272" s="1">
        <v>2063.38</v>
      </c>
      <c r="BF272">
        <v>0.40179999999999999</v>
      </c>
      <c r="BG272">
        <v>0.5464</v>
      </c>
      <c r="BH272">
        <v>0.214</v>
      </c>
      <c r="BI272">
        <v>0.16209999999999999</v>
      </c>
      <c r="BJ272">
        <v>3.3300000000000003E-2</v>
      </c>
      <c r="BK272">
        <v>4.4200000000000003E-2</v>
      </c>
    </row>
    <row r="273" spans="1:63" x14ac:dyDescent="0.25">
      <c r="A273" t="s">
        <v>273</v>
      </c>
      <c r="B273">
        <v>46110</v>
      </c>
      <c r="C273">
        <v>63</v>
      </c>
      <c r="D273">
        <v>268.7</v>
      </c>
      <c r="E273" s="1">
        <v>16927.89</v>
      </c>
      <c r="F273" s="1">
        <v>15930.7</v>
      </c>
      <c r="G273">
        <v>7.3899999999999993E-2</v>
      </c>
      <c r="H273">
        <v>8.9999999999999998E-4</v>
      </c>
      <c r="I273">
        <v>0.1215</v>
      </c>
      <c r="J273">
        <v>5.9999999999999995E-4</v>
      </c>
      <c r="K273">
        <v>9.5899999999999999E-2</v>
      </c>
      <c r="L273">
        <v>0.64880000000000004</v>
      </c>
      <c r="M273">
        <v>5.8500000000000003E-2</v>
      </c>
      <c r="N273">
        <v>0.20499999999999999</v>
      </c>
      <c r="O273">
        <v>7.4399999999999994E-2</v>
      </c>
      <c r="P273">
        <v>0.10009999999999999</v>
      </c>
      <c r="Q273" s="1">
        <v>74861.48</v>
      </c>
      <c r="R273">
        <v>0.1497</v>
      </c>
      <c r="S273">
        <v>0.16930000000000001</v>
      </c>
      <c r="T273">
        <v>0.68100000000000005</v>
      </c>
      <c r="U273">
        <v>97.26</v>
      </c>
      <c r="V273" s="1">
        <v>97655.5</v>
      </c>
      <c r="W273">
        <v>167.76</v>
      </c>
      <c r="X273" s="1">
        <v>185026.61</v>
      </c>
      <c r="Y273">
        <v>0.75919999999999999</v>
      </c>
      <c r="Z273">
        <v>0.2039</v>
      </c>
      <c r="AA273">
        <v>3.6900000000000002E-2</v>
      </c>
      <c r="AB273">
        <v>0.24079999999999999</v>
      </c>
      <c r="AC273">
        <v>185.03</v>
      </c>
      <c r="AD273" s="1">
        <v>6965.85</v>
      </c>
      <c r="AE273">
        <v>658.69</v>
      </c>
      <c r="AF273" s="1">
        <v>189294.9</v>
      </c>
      <c r="AG273">
        <v>446</v>
      </c>
      <c r="AH273" s="1">
        <v>53920</v>
      </c>
      <c r="AI273" s="1">
        <v>98977</v>
      </c>
      <c r="AJ273">
        <v>66.069999999999993</v>
      </c>
      <c r="AK273">
        <v>35.47</v>
      </c>
      <c r="AL273">
        <v>40.6</v>
      </c>
      <c r="AM273">
        <v>6.49</v>
      </c>
      <c r="AN273">
        <v>0</v>
      </c>
      <c r="AO273">
        <v>0.54159999999999997</v>
      </c>
      <c r="AP273" s="1">
        <v>1306.79</v>
      </c>
      <c r="AQ273" s="1">
        <v>2250.31</v>
      </c>
      <c r="AR273" s="1">
        <v>6690.86</v>
      </c>
      <c r="AS273">
        <v>959.17</v>
      </c>
      <c r="AT273">
        <v>313.08999999999997</v>
      </c>
      <c r="AU273" s="1">
        <v>11520.22</v>
      </c>
      <c r="AV273" s="1">
        <v>3720.66</v>
      </c>
      <c r="AW273">
        <v>0.307</v>
      </c>
      <c r="AX273" s="1">
        <v>6209.11</v>
      </c>
      <c r="AY273">
        <v>0.51229999999999998</v>
      </c>
      <c r="AZ273" s="1">
        <v>1675.45</v>
      </c>
      <c r="BA273">
        <v>0.13830000000000001</v>
      </c>
      <c r="BB273">
        <v>513.75</v>
      </c>
      <c r="BC273">
        <v>4.24E-2</v>
      </c>
      <c r="BD273" s="1">
        <v>12118.97</v>
      </c>
      <c r="BE273" s="1">
        <v>2722</v>
      </c>
      <c r="BF273">
        <v>0.34839999999999999</v>
      </c>
      <c r="BG273">
        <v>0.57289999999999996</v>
      </c>
      <c r="BH273">
        <v>0.19109999999999999</v>
      </c>
      <c r="BI273">
        <v>0.19939999999999999</v>
      </c>
      <c r="BJ273">
        <v>2.3699999999999999E-2</v>
      </c>
      <c r="BK273">
        <v>1.2800000000000001E-2</v>
      </c>
    </row>
    <row r="274" spans="1:63" x14ac:dyDescent="0.25">
      <c r="A274" t="s">
        <v>274</v>
      </c>
      <c r="B274">
        <v>49569</v>
      </c>
      <c r="C274">
        <v>127</v>
      </c>
      <c r="D274">
        <v>8.18</v>
      </c>
      <c r="E274" s="1">
        <v>1038.5899999999999</v>
      </c>
      <c r="F274">
        <v>964.52</v>
      </c>
      <c r="G274">
        <v>1E-3</v>
      </c>
      <c r="H274">
        <v>2.0999999999999999E-3</v>
      </c>
      <c r="I274">
        <v>1E-3</v>
      </c>
      <c r="J274">
        <v>0</v>
      </c>
      <c r="K274">
        <v>5.1799999999999999E-2</v>
      </c>
      <c r="L274">
        <v>0.91610000000000003</v>
      </c>
      <c r="M274">
        <v>2.8000000000000001E-2</v>
      </c>
      <c r="N274">
        <v>0.34039999999999998</v>
      </c>
      <c r="O274">
        <v>2.0000000000000001E-4</v>
      </c>
      <c r="P274">
        <v>0.10299999999999999</v>
      </c>
      <c r="Q274" s="1">
        <v>52210.63</v>
      </c>
      <c r="R274">
        <v>0.1167</v>
      </c>
      <c r="S274">
        <v>0.2167</v>
      </c>
      <c r="T274">
        <v>0.66669999999999996</v>
      </c>
      <c r="U274">
        <v>6</v>
      </c>
      <c r="V274" s="1">
        <v>76699.17</v>
      </c>
      <c r="W274">
        <v>163.24</v>
      </c>
      <c r="X274" s="1">
        <v>180715.31</v>
      </c>
      <c r="Y274">
        <v>0.84419999999999995</v>
      </c>
      <c r="Z274">
        <v>8.7599999999999997E-2</v>
      </c>
      <c r="AA274">
        <v>6.8199999999999997E-2</v>
      </c>
      <c r="AB274">
        <v>0.15579999999999999</v>
      </c>
      <c r="AC274">
        <v>180.72</v>
      </c>
      <c r="AD274" s="1">
        <v>4392.04</v>
      </c>
      <c r="AE274">
        <v>529.02</v>
      </c>
      <c r="AF274" s="1">
        <v>185907.35</v>
      </c>
      <c r="AG274">
        <v>430</v>
      </c>
      <c r="AH274" s="1">
        <v>35823</v>
      </c>
      <c r="AI274" s="1">
        <v>51125</v>
      </c>
      <c r="AJ274">
        <v>38</v>
      </c>
      <c r="AK274">
        <v>23.09</v>
      </c>
      <c r="AL274">
        <v>25.38</v>
      </c>
      <c r="AM274">
        <v>4.5999999999999996</v>
      </c>
      <c r="AN274" s="1">
        <v>1935.87</v>
      </c>
      <c r="AO274">
        <v>1.6814</v>
      </c>
      <c r="AP274" s="1">
        <v>1592.41</v>
      </c>
      <c r="AQ274" s="1">
        <v>2451.87</v>
      </c>
      <c r="AR274" s="1">
        <v>6967.27</v>
      </c>
      <c r="AS274">
        <v>865.66</v>
      </c>
      <c r="AT274">
        <v>235.75</v>
      </c>
      <c r="AU274" s="1">
        <v>12112.96</v>
      </c>
      <c r="AV274" s="1">
        <v>6578.89</v>
      </c>
      <c r="AW274">
        <v>0.4143</v>
      </c>
      <c r="AX274" s="1">
        <v>6556.49</v>
      </c>
      <c r="AY274">
        <v>0.4128</v>
      </c>
      <c r="AZ274" s="1">
        <v>1872.91</v>
      </c>
      <c r="BA274">
        <v>0.1179</v>
      </c>
      <c r="BB274">
        <v>873.11</v>
      </c>
      <c r="BC274">
        <v>5.5E-2</v>
      </c>
      <c r="BD274" s="1">
        <v>15881.39</v>
      </c>
      <c r="BE274" s="1">
        <v>5806.94</v>
      </c>
      <c r="BF274">
        <v>1.7824</v>
      </c>
      <c r="BG274">
        <v>0.50470000000000004</v>
      </c>
      <c r="BH274">
        <v>0.24</v>
      </c>
      <c r="BI274">
        <v>0.20280000000000001</v>
      </c>
      <c r="BJ274">
        <v>3.5499999999999997E-2</v>
      </c>
      <c r="BK274">
        <v>1.7000000000000001E-2</v>
      </c>
    </row>
    <row r="275" spans="1:63" x14ac:dyDescent="0.25">
      <c r="A275" t="s">
        <v>275</v>
      </c>
      <c r="B275">
        <v>44206</v>
      </c>
      <c r="C275">
        <v>57</v>
      </c>
      <c r="D275">
        <v>117.11</v>
      </c>
      <c r="E275" s="1">
        <v>6675.07</v>
      </c>
      <c r="F275" s="1">
        <v>6451.7</v>
      </c>
      <c r="G275">
        <v>3.5999999999999999E-3</v>
      </c>
      <c r="H275">
        <v>8.0000000000000004E-4</v>
      </c>
      <c r="I275">
        <v>2.93E-2</v>
      </c>
      <c r="J275">
        <v>8.9999999999999998E-4</v>
      </c>
      <c r="K275">
        <v>2.3400000000000001E-2</v>
      </c>
      <c r="L275">
        <v>0.89319999999999999</v>
      </c>
      <c r="M275">
        <v>4.8800000000000003E-2</v>
      </c>
      <c r="N275">
        <v>0.54590000000000005</v>
      </c>
      <c r="O275">
        <v>5.7999999999999996E-3</v>
      </c>
      <c r="P275">
        <v>0.16250000000000001</v>
      </c>
      <c r="Q275" s="1">
        <v>64904.83</v>
      </c>
      <c r="R275">
        <v>0.17469999999999999</v>
      </c>
      <c r="S275">
        <v>0.28100000000000003</v>
      </c>
      <c r="T275">
        <v>0.54430000000000001</v>
      </c>
      <c r="U275">
        <v>39</v>
      </c>
      <c r="V275" s="1">
        <v>104865.31</v>
      </c>
      <c r="W275">
        <v>170.51</v>
      </c>
      <c r="X275" s="1">
        <v>163686.71</v>
      </c>
      <c r="Y275">
        <v>0.7006</v>
      </c>
      <c r="Z275">
        <v>0.2346</v>
      </c>
      <c r="AA275">
        <v>6.4799999999999996E-2</v>
      </c>
      <c r="AB275">
        <v>0.2994</v>
      </c>
      <c r="AC275">
        <v>163.69</v>
      </c>
      <c r="AD275" s="1">
        <v>3984.61</v>
      </c>
      <c r="AE275">
        <v>394.28</v>
      </c>
      <c r="AF275" s="1">
        <v>138234.35999999999</v>
      </c>
      <c r="AG275">
        <v>230</v>
      </c>
      <c r="AH275" s="1">
        <v>32470</v>
      </c>
      <c r="AI275" s="1">
        <v>51566</v>
      </c>
      <c r="AJ275">
        <v>64.599999999999994</v>
      </c>
      <c r="AK275">
        <v>20</v>
      </c>
      <c r="AL275">
        <v>26.2</v>
      </c>
      <c r="AM275">
        <v>4</v>
      </c>
      <c r="AN275" s="1">
        <v>1697.56</v>
      </c>
      <c r="AO275">
        <v>1.2574000000000001</v>
      </c>
      <c r="AP275" s="1">
        <v>1447.46</v>
      </c>
      <c r="AQ275" s="1">
        <v>1635.47</v>
      </c>
      <c r="AR275" s="1">
        <v>6540.96</v>
      </c>
      <c r="AS275">
        <v>859.67</v>
      </c>
      <c r="AT275">
        <v>585.55999999999995</v>
      </c>
      <c r="AU275" s="1">
        <v>11069.11</v>
      </c>
      <c r="AV275" s="1">
        <v>5237.8</v>
      </c>
      <c r="AW275">
        <v>0.40760000000000002</v>
      </c>
      <c r="AX275" s="1">
        <v>5793.51</v>
      </c>
      <c r="AY275">
        <v>0.45090000000000002</v>
      </c>
      <c r="AZ275">
        <v>762.48</v>
      </c>
      <c r="BA275">
        <v>5.9299999999999999E-2</v>
      </c>
      <c r="BB275" s="1">
        <v>1056.22</v>
      </c>
      <c r="BC275">
        <v>8.2199999999999995E-2</v>
      </c>
      <c r="BD275" s="1">
        <v>12850.01</v>
      </c>
      <c r="BE275" s="1">
        <v>3968.48</v>
      </c>
      <c r="BF275">
        <v>1.2685999999999999</v>
      </c>
      <c r="BG275">
        <v>0.55620000000000003</v>
      </c>
      <c r="BH275">
        <v>0.23499999999999999</v>
      </c>
      <c r="BI275">
        <v>0.14990000000000001</v>
      </c>
      <c r="BJ275">
        <v>4.0599999999999997E-2</v>
      </c>
      <c r="BK275">
        <v>1.84E-2</v>
      </c>
    </row>
    <row r="276" spans="1:63" x14ac:dyDescent="0.25">
      <c r="A276" t="s">
        <v>276</v>
      </c>
      <c r="B276">
        <v>44214</v>
      </c>
      <c r="C276">
        <v>79</v>
      </c>
      <c r="D276">
        <v>71.239999999999995</v>
      </c>
      <c r="E276" s="1">
        <v>5627.88</v>
      </c>
      <c r="F276" s="1">
        <v>5284.36</v>
      </c>
      <c r="G276">
        <v>9.2999999999999992E-3</v>
      </c>
      <c r="H276">
        <v>2.0000000000000001E-4</v>
      </c>
      <c r="I276">
        <v>1.84E-2</v>
      </c>
      <c r="J276">
        <v>5.9999999999999995E-4</v>
      </c>
      <c r="K276">
        <v>6.6799999999999998E-2</v>
      </c>
      <c r="L276">
        <v>0.85980000000000001</v>
      </c>
      <c r="M276">
        <v>4.4999999999999998E-2</v>
      </c>
      <c r="N276">
        <v>0.21490000000000001</v>
      </c>
      <c r="O276">
        <v>1.7899999999999999E-2</v>
      </c>
      <c r="P276">
        <v>0.13469999999999999</v>
      </c>
      <c r="Q276" s="1">
        <v>67973.66</v>
      </c>
      <c r="R276">
        <v>0.16170000000000001</v>
      </c>
      <c r="S276">
        <v>0.27389999999999998</v>
      </c>
      <c r="T276">
        <v>0.56440000000000001</v>
      </c>
      <c r="U276">
        <v>28.2</v>
      </c>
      <c r="V276" s="1">
        <v>86936.13</v>
      </c>
      <c r="W276">
        <v>193.03</v>
      </c>
      <c r="X276" s="1">
        <v>183701.4</v>
      </c>
      <c r="Y276">
        <v>0.81889999999999996</v>
      </c>
      <c r="Z276">
        <v>0.13070000000000001</v>
      </c>
      <c r="AA276">
        <v>5.0500000000000003E-2</v>
      </c>
      <c r="AB276">
        <v>0.18110000000000001</v>
      </c>
      <c r="AC276">
        <v>183.7</v>
      </c>
      <c r="AD276" s="1">
        <v>6621.15</v>
      </c>
      <c r="AE276">
        <v>666.4</v>
      </c>
      <c r="AF276" s="1">
        <v>166946.66</v>
      </c>
      <c r="AG276">
        <v>368</v>
      </c>
      <c r="AH276" s="1">
        <v>42811</v>
      </c>
      <c r="AI276" s="1">
        <v>76022</v>
      </c>
      <c r="AJ276">
        <v>62.05</v>
      </c>
      <c r="AK276">
        <v>34.44</v>
      </c>
      <c r="AL276">
        <v>36.04</v>
      </c>
      <c r="AM276">
        <v>4.6100000000000003</v>
      </c>
      <c r="AN276">
        <v>0</v>
      </c>
      <c r="AO276">
        <v>0.72330000000000005</v>
      </c>
      <c r="AP276" s="1">
        <v>1094.3699999999999</v>
      </c>
      <c r="AQ276" s="1">
        <v>1977.92</v>
      </c>
      <c r="AR276" s="1">
        <v>5967.55</v>
      </c>
      <c r="AS276">
        <v>763.77</v>
      </c>
      <c r="AT276">
        <v>226.68</v>
      </c>
      <c r="AU276" s="1">
        <v>10030.290000000001</v>
      </c>
      <c r="AV276" s="1">
        <v>4612.97</v>
      </c>
      <c r="AW276">
        <v>0.40610000000000002</v>
      </c>
      <c r="AX276" s="1">
        <v>5548.35</v>
      </c>
      <c r="AY276">
        <v>0.48849999999999999</v>
      </c>
      <c r="AZ276">
        <v>756.68</v>
      </c>
      <c r="BA276">
        <v>6.6600000000000006E-2</v>
      </c>
      <c r="BB276">
        <v>440.61</v>
      </c>
      <c r="BC276">
        <v>3.8800000000000001E-2</v>
      </c>
      <c r="BD276" s="1">
        <v>11358.6</v>
      </c>
      <c r="BE276" s="1">
        <v>3441.57</v>
      </c>
      <c r="BF276">
        <v>0.59309999999999996</v>
      </c>
      <c r="BG276">
        <v>0.56869999999999998</v>
      </c>
      <c r="BH276">
        <v>0.23949999999999999</v>
      </c>
      <c r="BI276">
        <v>0.15509999999999999</v>
      </c>
      <c r="BJ276">
        <v>2.7199999999999998E-2</v>
      </c>
      <c r="BK276">
        <v>9.4000000000000004E-3</v>
      </c>
    </row>
    <row r="277" spans="1:63" x14ac:dyDescent="0.25">
      <c r="A277" t="s">
        <v>277</v>
      </c>
      <c r="B277">
        <v>45443</v>
      </c>
      <c r="C277">
        <v>22</v>
      </c>
      <c r="D277">
        <v>30.61</v>
      </c>
      <c r="E277">
        <v>673.42</v>
      </c>
      <c r="F277">
        <v>581.12</v>
      </c>
      <c r="G277">
        <v>0</v>
      </c>
      <c r="H277">
        <v>0</v>
      </c>
      <c r="I277">
        <v>5.1999999999999998E-3</v>
      </c>
      <c r="J277">
        <v>0</v>
      </c>
      <c r="K277">
        <v>1.21E-2</v>
      </c>
      <c r="L277">
        <v>0.97409999999999997</v>
      </c>
      <c r="M277">
        <v>8.6E-3</v>
      </c>
      <c r="N277">
        <v>0.66869999999999996</v>
      </c>
      <c r="O277">
        <v>0</v>
      </c>
      <c r="P277">
        <v>0.2051</v>
      </c>
      <c r="Q277" s="1">
        <v>49063.27</v>
      </c>
      <c r="R277">
        <v>0.27450000000000002</v>
      </c>
      <c r="S277">
        <v>9.8000000000000004E-2</v>
      </c>
      <c r="T277">
        <v>0.62749999999999995</v>
      </c>
      <c r="U277">
        <v>10.09</v>
      </c>
      <c r="V277" s="1">
        <v>50640.11</v>
      </c>
      <c r="W277">
        <v>65.2</v>
      </c>
      <c r="X277" s="1">
        <v>130374.45</v>
      </c>
      <c r="Y277">
        <v>0.76160000000000005</v>
      </c>
      <c r="Z277">
        <v>9.3399999999999997E-2</v>
      </c>
      <c r="AA277">
        <v>0.14499999999999999</v>
      </c>
      <c r="AB277">
        <v>0.2384</v>
      </c>
      <c r="AC277">
        <v>130.37</v>
      </c>
      <c r="AD277" s="1">
        <v>3426.09</v>
      </c>
      <c r="AE277">
        <v>483.45</v>
      </c>
      <c r="AF277" s="1">
        <v>105854.19</v>
      </c>
      <c r="AG277">
        <v>101</v>
      </c>
      <c r="AH277" s="1">
        <v>29452</v>
      </c>
      <c r="AI277" s="1">
        <v>47435</v>
      </c>
      <c r="AJ277">
        <v>26.96</v>
      </c>
      <c r="AK277">
        <v>26.16</v>
      </c>
      <c r="AL277">
        <v>26.19</v>
      </c>
      <c r="AM277">
        <v>0</v>
      </c>
      <c r="AN277">
        <v>0</v>
      </c>
      <c r="AO277">
        <v>0.86760000000000004</v>
      </c>
      <c r="AP277" s="1">
        <v>1975.72</v>
      </c>
      <c r="AQ277" s="1">
        <v>2817.75</v>
      </c>
      <c r="AR277" s="1">
        <v>7915.97</v>
      </c>
      <c r="AS277" s="1">
        <v>1367.75</v>
      </c>
      <c r="AT277">
        <v>55.65</v>
      </c>
      <c r="AU277" s="1">
        <v>14132.84</v>
      </c>
      <c r="AV277" s="1">
        <v>10981.67</v>
      </c>
      <c r="AW277">
        <v>0.63400000000000001</v>
      </c>
      <c r="AX277" s="1">
        <v>3187.19</v>
      </c>
      <c r="AY277">
        <v>0.184</v>
      </c>
      <c r="AZ277" s="1">
        <v>1859.95</v>
      </c>
      <c r="BA277">
        <v>0.1074</v>
      </c>
      <c r="BB277" s="1">
        <v>1291.55</v>
      </c>
      <c r="BC277">
        <v>7.46E-2</v>
      </c>
      <c r="BD277" s="1">
        <v>17320.36</v>
      </c>
      <c r="BE277" s="1">
        <v>8160.81</v>
      </c>
      <c r="BF277">
        <v>2.8391000000000002</v>
      </c>
      <c r="BG277">
        <v>0.48430000000000001</v>
      </c>
      <c r="BH277">
        <v>0.21240000000000001</v>
      </c>
      <c r="BI277">
        <v>0.26079999999999998</v>
      </c>
      <c r="BJ277">
        <v>2.9000000000000001E-2</v>
      </c>
      <c r="BK277">
        <v>1.34E-2</v>
      </c>
    </row>
    <row r="278" spans="1:63" x14ac:dyDescent="0.25">
      <c r="A278" t="s">
        <v>278</v>
      </c>
      <c r="B278">
        <v>49353</v>
      </c>
      <c r="C278">
        <v>58</v>
      </c>
      <c r="D278">
        <v>11.54</v>
      </c>
      <c r="E278">
        <v>669.6</v>
      </c>
      <c r="F278">
        <v>638.85</v>
      </c>
      <c r="G278">
        <v>4.7000000000000002E-3</v>
      </c>
      <c r="H278">
        <v>0</v>
      </c>
      <c r="I278">
        <v>6.3E-3</v>
      </c>
      <c r="J278">
        <v>1.6000000000000001E-3</v>
      </c>
      <c r="K278">
        <v>0.45229999999999998</v>
      </c>
      <c r="L278">
        <v>0.50229999999999997</v>
      </c>
      <c r="M278">
        <v>3.2899999999999999E-2</v>
      </c>
      <c r="N278">
        <v>0.4748</v>
      </c>
      <c r="O278">
        <v>3.8399999999999997E-2</v>
      </c>
      <c r="P278">
        <v>0.18310000000000001</v>
      </c>
      <c r="Q278" s="1">
        <v>57323.41</v>
      </c>
      <c r="R278">
        <v>0.17330000000000001</v>
      </c>
      <c r="S278">
        <v>0.21329999999999999</v>
      </c>
      <c r="T278">
        <v>0.61329999999999996</v>
      </c>
      <c r="U278">
        <v>5</v>
      </c>
      <c r="V278" s="1">
        <v>84180</v>
      </c>
      <c r="W278">
        <v>133.6</v>
      </c>
      <c r="X278" s="1">
        <v>150383.74</v>
      </c>
      <c r="Y278">
        <v>0.77170000000000005</v>
      </c>
      <c r="Z278">
        <v>0.1434</v>
      </c>
      <c r="AA278">
        <v>8.5000000000000006E-2</v>
      </c>
      <c r="AB278">
        <v>0.2283</v>
      </c>
      <c r="AC278">
        <v>150.38</v>
      </c>
      <c r="AD278" s="1">
        <v>3844.62</v>
      </c>
      <c r="AE278">
        <v>369.07</v>
      </c>
      <c r="AF278" s="1">
        <v>152019.26999999999</v>
      </c>
      <c r="AG278">
        <v>288</v>
      </c>
      <c r="AH278" s="1">
        <v>34654</v>
      </c>
      <c r="AI278" s="1">
        <v>50296</v>
      </c>
      <c r="AJ278">
        <v>32.5</v>
      </c>
      <c r="AK278">
        <v>25.05</v>
      </c>
      <c r="AL278">
        <v>24.24</v>
      </c>
      <c r="AM278">
        <v>4.55</v>
      </c>
      <c r="AN278">
        <v>633.5</v>
      </c>
      <c r="AO278">
        <v>1.351</v>
      </c>
      <c r="AP278" s="1">
        <v>1565.92</v>
      </c>
      <c r="AQ278" s="1">
        <v>2040.07</v>
      </c>
      <c r="AR278" s="1">
        <v>6960.89</v>
      </c>
      <c r="AS278">
        <v>317.05</v>
      </c>
      <c r="AT278">
        <v>209.4</v>
      </c>
      <c r="AU278" s="1">
        <v>11093.33</v>
      </c>
      <c r="AV278" s="1">
        <v>7841.21</v>
      </c>
      <c r="AW278">
        <v>0.55710000000000004</v>
      </c>
      <c r="AX278" s="1">
        <v>4252.88</v>
      </c>
      <c r="AY278">
        <v>0.30220000000000002</v>
      </c>
      <c r="AZ278" s="1">
        <v>1072.6500000000001</v>
      </c>
      <c r="BA278">
        <v>7.6200000000000004E-2</v>
      </c>
      <c r="BB278">
        <v>908.45</v>
      </c>
      <c r="BC278">
        <v>6.4500000000000002E-2</v>
      </c>
      <c r="BD278" s="1">
        <v>14075.19</v>
      </c>
      <c r="BE278" s="1">
        <v>5800.67</v>
      </c>
      <c r="BF278">
        <v>2.4228999999999998</v>
      </c>
      <c r="BG278">
        <v>0.5091</v>
      </c>
      <c r="BH278">
        <v>0.25430000000000003</v>
      </c>
      <c r="BI278">
        <v>0.2089</v>
      </c>
      <c r="BJ278">
        <v>1.3599999999999999E-2</v>
      </c>
      <c r="BK278">
        <v>1.4E-2</v>
      </c>
    </row>
    <row r="279" spans="1:63" x14ac:dyDescent="0.25">
      <c r="A279" t="s">
        <v>279</v>
      </c>
      <c r="B279">
        <v>49437</v>
      </c>
      <c r="C279">
        <v>53</v>
      </c>
      <c r="D279">
        <v>48.54</v>
      </c>
      <c r="E279" s="1">
        <v>2572.48</v>
      </c>
      <c r="F279" s="1">
        <v>2349.69</v>
      </c>
      <c r="G279">
        <v>8.5000000000000006E-3</v>
      </c>
      <c r="H279">
        <v>8.9999999999999998E-4</v>
      </c>
      <c r="I279">
        <v>1.1900000000000001E-2</v>
      </c>
      <c r="J279">
        <v>0</v>
      </c>
      <c r="K279">
        <v>2.9399999999999999E-2</v>
      </c>
      <c r="L279">
        <v>0.89270000000000005</v>
      </c>
      <c r="M279">
        <v>5.6599999999999998E-2</v>
      </c>
      <c r="N279">
        <v>0.2571</v>
      </c>
      <c r="O279">
        <v>3.0000000000000001E-3</v>
      </c>
      <c r="P279">
        <v>0.14510000000000001</v>
      </c>
      <c r="Q279" s="1">
        <v>58299.56</v>
      </c>
      <c r="R279">
        <v>0.1517</v>
      </c>
      <c r="S279">
        <v>0.13100000000000001</v>
      </c>
      <c r="T279">
        <v>0.71719999999999995</v>
      </c>
      <c r="U279">
        <v>19.850000000000001</v>
      </c>
      <c r="V279" s="1">
        <v>79005.100000000006</v>
      </c>
      <c r="W279">
        <v>126.9</v>
      </c>
      <c r="X279" s="1">
        <v>143281.03</v>
      </c>
      <c r="Y279">
        <v>0.8165</v>
      </c>
      <c r="Z279">
        <v>0.12820000000000001</v>
      </c>
      <c r="AA279">
        <v>5.5300000000000002E-2</v>
      </c>
      <c r="AB279">
        <v>0.1835</v>
      </c>
      <c r="AC279">
        <v>143.28</v>
      </c>
      <c r="AD279" s="1">
        <v>5608.29</v>
      </c>
      <c r="AE279">
        <v>712.57</v>
      </c>
      <c r="AF279" s="1">
        <v>140995.92000000001</v>
      </c>
      <c r="AG279">
        <v>246</v>
      </c>
      <c r="AH279" s="1">
        <v>38518</v>
      </c>
      <c r="AI279" s="1">
        <v>66180</v>
      </c>
      <c r="AJ279">
        <v>47.2</v>
      </c>
      <c r="AK279">
        <v>38.49</v>
      </c>
      <c r="AL279">
        <v>39.81</v>
      </c>
      <c r="AM279">
        <v>3.8</v>
      </c>
      <c r="AN279">
        <v>0</v>
      </c>
      <c r="AO279">
        <v>0.91020000000000001</v>
      </c>
      <c r="AP279" s="1">
        <v>1210.1099999999999</v>
      </c>
      <c r="AQ279" s="1">
        <v>1770.1</v>
      </c>
      <c r="AR279" s="1">
        <v>6419.99</v>
      </c>
      <c r="AS279">
        <v>532.25</v>
      </c>
      <c r="AT279">
        <v>457.58</v>
      </c>
      <c r="AU279" s="1">
        <v>10390.02</v>
      </c>
      <c r="AV279" s="1">
        <v>5325.25</v>
      </c>
      <c r="AW279">
        <v>0.47070000000000001</v>
      </c>
      <c r="AX279" s="1">
        <v>5002.8500000000004</v>
      </c>
      <c r="AY279">
        <v>0.44219999999999998</v>
      </c>
      <c r="AZ279">
        <v>479.32</v>
      </c>
      <c r="BA279">
        <v>4.24E-2</v>
      </c>
      <c r="BB279">
        <v>505.84</v>
      </c>
      <c r="BC279">
        <v>4.4699999999999997E-2</v>
      </c>
      <c r="BD279" s="1">
        <v>11313.27</v>
      </c>
      <c r="BE279" s="1">
        <v>3408.41</v>
      </c>
      <c r="BF279">
        <v>0.73909999999999998</v>
      </c>
      <c r="BG279">
        <v>0.53990000000000005</v>
      </c>
      <c r="BH279">
        <v>0.26479999999999998</v>
      </c>
      <c r="BI279">
        <v>0.1527</v>
      </c>
      <c r="BJ279">
        <v>3.0599999999999999E-2</v>
      </c>
      <c r="BK279">
        <v>1.1900000000000001E-2</v>
      </c>
    </row>
    <row r="280" spans="1:63" x14ac:dyDescent="0.25">
      <c r="A280" t="s">
        <v>280</v>
      </c>
      <c r="B280">
        <v>47449</v>
      </c>
      <c r="C280">
        <v>49</v>
      </c>
      <c r="D280">
        <v>26.29</v>
      </c>
      <c r="E280" s="1">
        <v>1288.42</v>
      </c>
      <c r="F280" s="1">
        <v>1469.88</v>
      </c>
      <c r="G280">
        <v>1.84E-2</v>
      </c>
      <c r="H280">
        <v>0</v>
      </c>
      <c r="I280">
        <v>1.6299999999999999E-2</v>
      </c>
      <c r="J280">
        <v>0</v>
      </c>
      <c r="K280">
        <v>6.6000000000000003E-2</v>
      </c>
      <c r="L280">
        <v>0.87760000000000005</v>
      </c>
      <c r="M280">
        <v>2.18E-2</v>
      </c>
      <c r="N280">
        <v>0.22819999999999999</v>
      </c>
      <c r="O280">
        <v>4.0000000000000001E-3</v>
      </c>
      <c r="P280">
        <v>8.8200000000000001E-2</v>
      </c>
      <c r="Q280" s="1">
        <v>53136.59</v>
      </c>
      <c r="R280">
        <v>0.1845</v>
      </c>
      <c r="S280">
        <v>0.1845</v>
      </c>
      <c r="T280">
        <v>0.63109999999999999</v>
      </c>
      <c r="U280">
        <v>11.13</v>
      </c>
      <c r="V280" s="1">
        <v>74040.08</v>
      </c>
      <c r="W280">
        <v>115.69</v>
      </c>
      <c r="X280" s="1">
        <v>173670.88</v>
      </c>
      <c r="Y280">
        <v>0.78979999999999995</v>
      </c>
      <c r="Z280">
        <v>0.14000000000000001</v>
      </c>
      <c r="AA280">
        <v>7.0300000000000001E-2</v>
      </c>
      <c r="AB280">
        <v>0.2102</v>
      </c>
      <c r="AC280">
        <v>173.67</v>
      </c>
      <c r="AD280" s="1">
        <v>4721.53</v>
      </c>
      <c r="AE280">
        <v>483.82</v>
      </c>
      <c r="AF280" s="1">
        <v>140334.51</v>
      </c>
      <c r="AG280">
        <v>237</v>
      </c>
      <c r="AH280" s="1">
        <v>43734</v>
      </c>
      <c r="AI280" s="1">
        <v>81872</v>
      </c>
      <c r="AJ280">
        <v>37.06</v>
      </c>
      <c r="AK280">
        <v>26.26</v>
      </c>
      <c r="AL280">
        <v>27.46</v>
      </c>
      <c r="AM280">
        <v>5.3</v>
      </c>
      <c r="AN280" s="1">
        <v>1615.97</v>
      </c>
      <c r="AO280">
        <v>0.9708</v>
      </c>
      <c r="AP280" s="1">
        <v>1275.6099999999999</v>
      </c>
      <c r="AQ280" s="1">
        <v>1638.1</v>
      </c>
      <c r="AR280" s="1">
        <v>5448.25</v>
      </c>
      <c r="AS280">
        <v>402.87</v>
      </c>
      <c r="AT280">
        <v>524.08000000000004</v>
      </c>
      <c r="AU280" s="1">
        <v>9288.91</v>
      </c>
      <c r="AV280" s="1">
        <v>3964.17</v>
      </c>
      <c r="AW280">
        <v>0.34260000000000002</v>
      </c>
      <c r="AX280" s="1">
        <v>5131.29</v>
      </c>
      <c r="AY280">
        <v>0.44340000000000002</v>
      </c>
      <c r="AZ280" s="1">
        <v>1965.81</v>
      </c>
      <c r="BA280">
        <v>0.1699</v>
      </c>
      <c r="BB280">
        <v>510.91</v>
      </c>
      <c r="BC280">
        <v>4.41E-2</v>
      </c>
      <c r="BD280" s="1">
        <v>11572.18</v>
      </c>
      <c r="BE280" s="1">
        <v>3980.43</v>
      </c>
      <c r="BF280">
        <v>0.73150000000000004</v>
      </c>
      <c r="BG280">
        <v>0.54710000000000003</v>
      </c>
      <c r="BH280">
        <v>0.18609999999999999</v>
      </c>
      <c r="BI280">
        <v>0.21759999999999999</v>
      </c>
      <c r="BJ280">
        <v>3.7199999999999997E-2</v>
      </c>
      <c r="BK280">
        <v>1.21E-2</v>
      </c>
    </row>
    <row r="281" spans="1:63" x14ac:dyDescent="0.25">
      <c r="A281" t="s">
        <v>281</v>
      </c>
      <c r="B281">
        <v>47589</v>
      </c>
      <c r="C281">
        <v>74</v>
      </c>
      <c r="D281">
        <v>12.58</v>
      </c>
      <c r="E281">
        <v>930.85</v>
      </c>
      <c r="F281" s="1">
        <v>1000</v>
      </c>
      <c r="G281">
        <v>6.0000000000000001E-3</v>
      </c>
      <c r="H281">
        <v>0</v>
      </c>
      <c r="I281">
        <v>0.01</v>
      </c>
      <c r="J281">
        <v>2E-3</v>
      </c>
      <c r="K281">
        <v>5.1999999999999998E-2</v>
      </c>
      <c r="L281">
        <v>0.874</v>
      </c>
      <c r="M281">
        <v>5.6000000000000001E-2</v>
      </c>
      <c r="N281">
        <v>0.25719999999999998</v>
      </c>
      <c r="O281">
        <v>5.0000000000000001E-4</v>
      </c>
      <c r="P281">
        <v>0.15620000000000001</v>
      </c>
      <c r="Q281" s="1">
        <v>70212.960000000006</v>
      </c>
      <c r="R281">
        <v>0.15379999999999999</v>
      </c>
      <c r="S281">
        <v>0.12820000000000001</v>
      </c>
      <c r="T281">
        <v>0.71789999999999998</v>
      </c>
      <c r="U281">
        <v>13</v>
      </c>
      <c r="V281" s="1">
        <v>68609.149999999994</v>
      </c>
      <c r="W281">
        <v>69.23</v>
      </c>
      <c r="X281" s="1">
        <v>185769.69</v>
      </c>
      <c r="Y281">
        <v>0.73280000000000001</v>
      </c>
      <c r="Z281">
        <v>5.4699999999999999E-2</v>
      </c>
      <c r="AA281">
        <v>0.21249999999999999</v>
      </c>
      <c r="AB281">
        <v>0.26719999999999999</v>
      </c>
      <c r="AC281">
        <v>185.77</v>
      </c>
      <c r="AD281" s="1">
        <v>5222.29</v>
      </c>
      <c r="AE281">
        <v>423.72</v>
      </c>
      <c r="AF281" s="1">
        <v>148783.24</v>
      </c>
      <c r="AG281">
        <v>276</v>
      </c>
      <c r="AH281" s="1">
        <v>37924</v>
      </c>
      <c r="AI281" s="1">
        <v>57400</v>
      </c>
      <c r="AJ281">
        <v>44.35</v>
      </c>
      <c r="AK281">
        <v>23.07</v>
      </c>
      <c r="AL281">
        <v>32.57</v>
      </c>
      <c r="AM281">
        <v>2.15</v>
      </c>
      <c r="AN281" s="1">
        <v>2886.4</v>
      </c>
      <c r="AO281">
        <v>1.7525999999999999</v>
      </c>
      <c r="AP281" s="1">
        <v>1641.51</v>
      </c>
      <c r="AQ281" s="1">
        <v>1842.08</v>
      </c>
      <c r="AR281" s="1">
        <v>8267</v>
      </c>
      <c r="AS281">
        <v>760.66</v>
      </c>
      <c r="AT281">
        <v>445.45</v>
      </c>
      <c r="AU281" s="1">
        <v>12956.71</v>
      </c>
      <c r="AV281" s="1">
        <v>6258.19</v>
      </c>
      <c r="AW281">
        <v>0.38800000000000001</v>
      </c>
      <c r="AX281" s="1">
        <v>6680.77</v>
      </c>
      <c r="AY281">
        <v>0.41420000000000001</v>
      </c>
      <c r="AZ281" s="1">
        <v>2612.3200000000002</v>
      </c>
      <c r="BA281">
        <v>0.16200000000000001</v>
      </c>
      <c r="BB281">
        <v>576.33000000000004</v>
      </c>
      <c r="BC281">
        <v>3.5700000000000003E-2</v>
      </c>
      <c r="BD281" s="1">
        <v>16127.6</v>
      </c>
      <c r="BE281" s="1">
        <v>6477.21</v>
      </c>
      <c r="BF281">
        <v>1.8784000000000001</v>
      </c>
      <c r="BG281">
        <v>0.57010000000000005</v>
      </c>
      <c r="BH281">
        <v>0.22919999999999999</v>
      </c>
      <c r="BI281">
        <v>0.16600000000000001</v>
      </c>
      <c r="BJ281">
        <v>2.29E-2</v>
      </c>
      <c r="BK281">
        <v>1.17E-2</v>
      </c>
    </row>
    <row r="282" spans="1:63" x14ac:dyDescent="0.25">
      <c r="A282" t="s">
        <v>282</v>
      </c>
      <c r="B282">
        <v>50195</v>
      </c>
      <c r="C282">
        <v>19</v>
      </c>
      <c r="D282">
        <v>72.55</v>
      </c>
      <c r="E282" s="1">
        <v>1378.4</v>
      </c>
      <c r="F282" s="1">
        <v>1262.17</v>
      </c>
      <c r="G282">
        <v>5.4999999999999997E-3</v>
      </c>
      <c r="H282">
        <v>0</v>
      </c>
      <c r="I282">
        <v>0.35970000000000002</v>
      </c>
      <c r="J282">
        <v>0</v>
      </c>
      <c r="K282">
        <v>8.4000000000000005E-2</v>
      </c>
      <c r="L282">
        <v>0.46200000000000002</v>
      </c>
      <c r="M282">
        <v>8.8700000000000001E-2</v>
      </c>
      <c r="N282">
        <v>0.74129999999999996</v>
      </c>
      <c r="O282">
        <v>2.5999999999999999E-3</v>
      </c>
      <c r="P282">
        <v>0.1542</v>
      </c>
      <c r="Q282" s="1">
        <v>55209.93</v>
      </c>
      <c r="R282">
        <v>0.47</v>
      </c>
      <c r="S282">
        <v>0.15</v>
      </c>
      <c r="T282">
        <v>0.38</v>
      </c>
      <c r="U282">
        <v>8.15</v>
      </c>
      <c r="V282" s="1">
        <v>86466.83</v>
      </c>
      <c r="W282">
        <v>166.78</v>
      </c>
      <c r="X282" s="1">
        <v>163673.32999999999</v>
      </c>
      <c r="Y282">
        <v>0.70050000000000001</v>
      </c>
      <c r="Z282">
        <v>0.25819999999999999</v>
      </c>
      <c r="AA282">
        <v>4.1399999999999999E-2</v>
      </c>
      <c r="AB282">
        <v>0.29949999999999999</v>
      </c>
      <c r="AC282">
        <v>163.66999999999999</v>
      </c>
      <c r="AD282" s="1">
        <v>6880.04</v>
      </c>
      <c r="AE282">
        <v>879.13</v>
      </c>
      <c r="AF282" s="1">
        <v>162477.37</v>
      </c>
      <c r="AG282">
        <v>347</v>
      </c>
      <c r="AH282" s="1">
        <v>31882</v>
      </c>
      <c r="AI282" s="1">
        <v>59795</v>
      </c>
      <c r="AJ282">
        <v>49.7</v>
      </c>
      <c r="AK282">
        <v>41.72</v>
      </c>
      <c r="AL282">
        <v>41.65</v>
      </c>
      <c r="AM282">
        <v>5.7</v>
      </c>
      <c r="AN282">
        <v>0</v>
      </c>
      <c r="AO282">
        <v>0.94610000000000005</v>
      </c>
      <c r="AP282" s="1">
        <v>1526.24</v>
      </c>
      <c r="AQ282" s="1">
        <v>2899.04</v>
      </c>
      <c r="AR282" s="1">
        <v>7424.9</v>
      </c>
      <c r="AS282">
        <v>662.88</v>
      </c>
      <c r="AT282">
        <v>262.38</v>
      </c>
      <c r="AU282" s="1">
        <v>12775.43</v>
      </c>
      <c r="AV282" s="1">
        <v>5314.37</v>
      </c>
      <c r="AW282">
        <v>0.36969999999999997</v>
      </c>
      <c r="AX282" s="1">
        <v>6161.41</v>
      </c>
      <c r="AY282">
        <v>0.42859999999999998</v>
      </c>
      <c r="AZ282" s="1">
        <v>1892.53</v>
      </c>
      <c r="BA282">
        <v>0.13159999999999999</v>
      </c>
      <c r="BB282" s="1">
        <v>1008.18</v>
      </c>
      <c r="BC282">
        <v>7.0099999999999996E-2</v>
      </c>
      <c r="BD282" s="1">
        <v>14376.49</v>
      </c>
      <c r="BE282" s="1">
        <v>2132</v>
      </c>
      <c r="BF282">
        <v>0.40350000000000003</v>
      </c>
      <c r="BG282">
        <v>0.46920000000000001</v>
      </c>
      <c r="BH282">
        <v>0.18340000000000001</v>
      </c>
      <c r="BI282">
        <v>0.24149999999999999</v>
      </c>
      <c r="BJ282">
        <v>1.7399999999999999E-2</v>
      </c>
      <c r="BK282">
        <v>8.8599999999999998E-2</v>
      </c>
    </row>
    <row r="283" spans="1:63" x14ac:dyDescent="0.25">
      <c r="A283" t="s">
        <v>283</v>
      </c>
      <c r="B283">
        <v>46888</v>
      </c>
      <c r="C283">
        <v>52</v>
      </c>
      <c r="D283">
        <v>22.9</v>
      </c>
      <c r="E283" s="1">
        <v>1190.54</v>
      </c>
      <c r="F283" s="1">
        <v>1207.01</v>
      </c>
      <c r="G283">
        <v>4.1000000000000003E-3</v>
      </c>
      <c r="H283">
        <v>0</v>
      </c>
      <c r="I283">
        <v>4.1000000000000003E-3</v>
      </c>
      <c r="J283">
        <v>0</v>
      </c>
      <c r="K283">
        <v>1.8200000000000001E-2</v>
      </c>
      <c r="L283">
        <v>0.93789999999999996</v>
      </c>
      <c r="M283">
        <v>3.56E-2</v>
      </c>
      <c r="N283">
        <v>0.28889999999999999</v>
      </c>
      <c r="O283">
        <v>8.0000000000000004E-4</v>
      </c>
      <c r="P283">
        <v>0.16839999999999999</v>
      </c>
      <c r="Q283" s="1">
        <v>57944.29</v>
      </c>
      <c r="R283">
        <v>0.28710000000000002</v>
      </c>
      <c r="S283">
        <v>0.1782</v>
      </c>
      <c r="T283">
        <v>0.53469999999999995</v>
      </c>
      <c r="U283">
        <v>8</v>
      </c>
      <c r="V283" s="1">
        <v>98656.13</v>
      </c>
      <c r="W283">
        <v>145.94999999999999</v>
      </c>
      <c r="X283" s="1">
        <v>185906.15</v>
      </c>
      <c r="Y283">
        <v>0.87790000000000001</v>
      </c>
      <c r="Z283">
        <v>5.5300000000000002E-2</v>
      </c>
      <c r="AA283">
        <v>6.6799999999999998E-2</v>
      </c>
      <c r="AB283">
        <v>0.1221</v>
      </c>
      <c r="AC283">
        <v>185.91</v>
      </c>
      <c r="AD283" s="1">
        <v>4329.2299999999996</v>
      </c>
      <c r="AE283">
        <v>530.34</v>
      </c>
      <c r="AF283" s="1">
        <v>159263.18</v>
      </c>
      <c r="AG283">
        <v>331</v>
      </c>
      <c r="AH283" s="1">
        <v>41049</v>
      </c>
      <c r="AI283" s="1">
        <v>62503</v>
      </c>
      <c r="AJ283">
        <v>39.700000000000003</v>
      </c>
      <c r="AK283">
        <v>22</v>
      </c>
      <c r="AL283">
        <v>23.89</v>
      </c>
      <c r="AM283">
        <v>4.8</v>
      </c>
      <c r="AN283" s="1">
        <v>3075.49</v>
      </c>
      <c r="AO283">
        <v>1.4607000000000001</v>
      </c>
      <c r="AP283" s="1">
        <v>1636.24</v>
      </c>
      <c r="AQ283" s="1">
        <v>2683.33</v>
      </c>
      <c r="AR283" s="1">
        <v>7195.55</v>
      </c>
      <c r="AS283">
        <v>688.82</v>
      </c>
      <c r="AT283">
        <v>506.27</v>
      </c>
      <c r="AU283" s="1">
        <v>12710.21</v>
      </c>
      <c r="AV283" s="1">
        <v>5903.68</v>
      </c>
      <c r="AW283">
        <v>0.40350000000000003</v>
      </c>
      <c r="AX283" s="1">
        <v>6510.39</v>
      </c>
      <c r="AY283">
        <v>0.44500000000000001</v>
      </c>
      <c r="AZ283" s="1">
        <v>1496.1</v>
      </c>
      <c r="BA283">
        <v>0.1023</v>
      </c>
      <c r="BB283">
        <v>720.97</v>
      </c>
      <c r="BC283">
        <v>4.9299999999999997E-2</v>
      </c>
      <c r="BD283" s="1">
        <v>14631.14</v>
      </c>
      <c r="BE283" s="1">
        <v>5630.17</v>
      </c>
      <c r="BF283">
        <v>1.4005000000000001</v>
      </c>
      <c r="BG283">
        <v>0.54200000000000004</v>
      </c>
      <c r="BH283">
        <v>0.19489999999999999</v>
      </c>
      <c r="BI283">
        <v>0.19400000000000001</v>
      </c>
      <c r="BJ283">
        <v>5.6000000000000001E-2</v>
      </c>
      <c r="BK283">
        <v>1.3100000000000001E-2</v>
      </c>
    </row>
    <row r="284" spans="1:63" x14ac:dyDescent="0.25">
      <c r="A284" t="s">
        <v>284</v>
      </c>
      <c r="B284">
        <v>48009</v>
      </c>
      <c r="C284">
        <v>36</v>
      </c>
      <c r="D284">
        <v>134.87</v>
      </c>
      <c r="E284" s="1">
        <v>4855.33</v>
      </c>
      <c r="F284" s="1">
        <v>4624.32</v>
      </c>
      <c r="G284">
        <v>0.1457</v>
      </c>
      <c r="H284">
        <v>8.9999999999999998E-4</v>
      </c>
      <c r="I284">
        <v>0.28370000000000001</v>
      </c>
      <c r="J284">
        <v>8.9999999999999998E-4</v>
      </c>
      <c r="K284">
        <v>4.1700000000000001E-2</v>
      </c>
      <c r="L284">
        <v>0.45340000000000003</v>
      </c>
      <c r="M284">
        <v>7.3700000000000002E-2</v>
      </c>
      <c r="N284">
        <v>0.46210000000000001</v>
      </c>
      <c r="O284">
        <v>0.14649999999999999</v>
      </c>
      <c r="P284">
        <v>0.12959999999999999</v>
      </c>
      <c r="Q284" s="1">
        <v>59550.53</v>
      </c>
      <c r="R284">
        <v>0.2069</v>
      </c>
      <c r="S284">
        <v>0.2261</v>
      </c>
      <c r="T284">
        <v>0.56699999999999995</v>
      </c>
      <c r="U284">
        <v>27.75</v>
      </c>
      <c r="V284" s="1">
        <v>77632.14</v>
      </c>
      <c r="W284">
        <v>170.99</v>
      </c>
      <c r="X284" s="1">
        <v>142271.45000000001</v>
      </c>
      <c r="Y284">
        <v>0.70420000000000005</v>
      </c>
      <c r="Z284">
        <v>0.2087</v>
      </c>
      <c r="AA284">
        <v>8.7099999999999997E-2</v>
      </c>
      <c r="AB284">
        <v>0.29580000000000001</v>
      </c>
      <c r="AC284">
        <v>142.27000000000001</v>
      </c>
      <c r="AD284" s="1">
        <v>5455.4</v>
      </c>
      <c r="AE284">
        <v>641.61</v>
      </c>
      <c r="AF284" s="1">
        <v>131431.46</v>
      </c>
      <c r="AG284">
        <v>196</v>
      </c>
      <c r="AH284" s="1">
        <v>45993</v>
      </c>
      <c r="AI284" s="1">
        <v>61813</v>
      </c>
      <c r="AJ284">
        <v>47.2</v>
      </c>
      <c r="AK284">
        <v>37.5</v>
      </c>
      <c r="AL284">
        <v>37.5</v>
      </c>
      <c r="AM284">
        <v>4.8</v>
      </c>
      <c r="AN284">
        <v>0</v>
      </c>
      <c r="AO284">
        <v>0.82140000000000002</v>
      </c>
      <c r="AP284" s="1">
        <v>1248.05</v>
      </c>
      <c r="AQ284" s="1">
        <v>1073.94</v>
      </c>
      <c r="AR284" s="1">
        <v>5446.59</v>
      </c>
      <c r="AS284">
        <v>490.39</v>
      </c>
      <c r="AT284">
        <v>169.76</v>
      </c>
      <c r="AU284" s="1">
        <v>8428.74</v>
      </c>
      <c r="AV284" s="1">
        <v>4623.12</v>
      </c>
      <c r="AW284">
        <v>0.37709999999999999</v>
      </c>
      <c r="AX284" s="1">
        <v>5281.27</v>
      </c>
      <c r="AY284">
        <v>0.43080000000000002</v>
      </c>
      <c r="AZ284" s="1">
        <v>1477.33</v>
      </c>
      <c r="BA284">
        <v>0.1205</v>
      </c>
      <c r="BB284">
        <v>876.44</v>
      </c>
      <c r="BC284">
        <v>7.1499999999999994E-2</v>
      </c>
      <c r="BD284" s="1">
        <v>12258.16</v>
      </c>
      <c r="BE284" s="1">
        <v>1924.38</v>
      </c>
      <c r="BF284">
        <v>0.52780000000000005</v>
      </c>
      <c r="BG284">
        <v>0.54810000000000003</v>
      </c>
      <c r="BH284">
        <v>0.1875</v>
      </c>
      <c r="BI284">
        <v>0.22520000000000001</v>
      </c>
      <c r="BJ284">
        <v>2.24E-2</v>
      </c>
      <c r="BK284">
        <v>1.6799999999999999E-2</v>
      </c>
    </row>
    <row r="285" spans="1:63" x14ac:dyDescent="0.25">
      <c r="A285" t="s">
        <v>285</v>
      </c>
      <c r="B285">
        <v>48017</v>
      </c>
      <c r="C285">
        <v>108</v>
      </c>
      <c r="D285">
        <v>18.079999999999998</v>
      </c>
      <c r="E285" s="1">
        <v>1952.74</v>
      </c>
      <c r="F285" s="1">
        <v>1951.55</v>
      </c>
      <c r="G285">
        <v>0</v>
      </c>
      <c r="H285">
        <v>0</v>
      </c>
      <c r="I285">
        <v>4.1000000000000003E-3</v>
      </c>
      <c r="J285">
        <v>1.5E-3</v>
      </c>
      <c r="K285">
        <v>1.03E-2</v>
      </c>
      <c r="L285">
        <v>0.95640000000000003</v>
      </c>
      <c r="M285">
        <v>2.7699999999999999E-2</v>
      </c>
      <c r="N285">
        <v>0.34699999999999998</v>
      </c>
      <c r="O285">
        <v>2.5000000000000001E-3</v>
      </c>
      <c r="P285">
        <v>0.1118</v>
      </c>
      <c r="Q285" s="1">
        <v>60648.53</v>
      </c>
      <c r="R285">
        <v>9.0899999999999995E-2</v>
      </c>
      <c r="S285">
        <v>0.20449999999999999</v>
      </c>
      <c r="T285">
        <v>0.70450000000000002</v>
      </c>
      <c r="U285">
        <v>17.75</v>
      </c>
      <c r="V285" s="1">
        <v>91313.279999999999</v>
      </c>
      <c r="W285">
        <v>104.9</v>
      </c>
      <c r="X285" s="1">
        <v>132189.57999999999</v>
      </c>
      <c r="Y285">
        <v>0.82330000000000003</v>
      </c>
      <c r="Z285">
        <v>7.1800000000000003E-2</v>
      </c>
      <c r="AA285">
        <v>0.10489999999999999</v>
      </c>
      <c r="AB285">
        <v>0.1767</v>
      </c>
      <c r="AC285">
        <v>132.19</v>
      </c>
      <c r="AD285" s="1">
        <v>3065.4</v>
      </c>
      <c r="AE285">
        <v>389.05</v>
      </c>
      <c r="AF285" s="1">
        <v>126543.38</v>
      </c>
      <c r="AG285">
        <v>169</v>
      </c>
      <c r="AH285" s="1">
        <v>37518</v>
      </c>
      <c r="AI285" s="1">
        <v>57417</v>
      </c>
      <c r="AJ285">
        <v>31.9</v>
      </c>
      <c r="AK285">
        <v>22.05</v>
      </c>
      <c r="AL285">
        <v>23.56</v>
      </c>
      <c r="AM285">
        <v>4.5999999999999996</v>
      </c>
      <c r="AN285" s="1">
        <v>1295.07</v>
      </c>
      <c r="AO285">
        <v>1.1671</v>
      </c>
      <c r="AP285" s="1">
        <v>1817.81</v>
      </c>
      <c r="AQ285" s="1">
        <v>2263.5300000000002</v>
      </c>
      <c r="AR285" s="1">
        <v>5829.6</v>
      </c>
      <c r="AS285">
        <v>331.98</v>
      </c>
      <c r="AT285">
        <v>251.91</v>
      </c>
      <c r="AU285" s="1">
        <v>10494.82</v>
      </c>
      <c r="AV285" s="1">
        <v>6004.19</v>
      </c>
      <c r="AW285">
        <v>0.50639999999999996</v>
      </c>
      <c r="AX285" s="1">
        <v>3918.59</v>
      </c>
      <c r="AY285">
        <v>0.33050000000000002</v>
      </c>
      <c r="AZ285" s="1">
        <v>1337.98</v>
      </c>
      <c r="BA285">
        <v>0.1128</v>
      </c>
      <c r="BB285">
        <v>596.84</v>
      </c>
      <c r="BC285">
        <v>5.0299999999999997E-2</v>
      </c>
      <c r="BD285" s="1">
        <v>11857.6</v>
      </c>
      <c r="BE285" s="1">
        <v>5914.14</v>
      </c>
      <c r="BF285">
        <v>1.8619000000000001</v>
      </c>
      <c r="BG285">
        <v>0.60970000000000002</v>
      </c>
      <c r="BH285">
        <v>0.1845</v>
      </c>
      <c r="BI285">
        <v>0.15759999999999999</v>
      </c>
      <c r="BJ285">
        <v>3.5000000000000003E-2</v>
      </c>
      <c r="BK285">
        <v>1.3299999999999999E-2</v>
      </c>
    </row>
    <row r="286" spans="1:63" x14ac:dyDescent="0.25">
      <c r="A286" t="s">
        <v>286</v>
      </c>
      <c r="B286">
        <v>44222</v>
      </c>
      <c r="C286">
        <v>9</v>
      </c>
      <c r="D286">
        <v>534.25</v>
      </c>
      <c r="E286" s="1">
        <v>4808.26</v>
      </c>
      <c r="F286" s="1">
        <v>3577.75</v>
      </c>
      <c r="G286">
        <v>8.0000000000000004E-4</v>
      </c>
      <c r="H286">
        <v>0</v>
      </c>
      <c r="I286">
        <v>0.38769999999999999</v>
      </c>
      <c r="J286">
        <v>1.4E-3</v>
      </c>
      <c r="K286">
        <v>6.6799999999999998E-2</v>
      </c>
      <c r="L286">
        <v>0.34799999999999998</v>
      </c>
      <c r="M286">
        <v>0.1953</v>
      </c>
      <c r="N286">
        <v>0.99990000000000001</v>
      </c>
      <c r="O286">
        <v>7.1999999999999998E-3</v>
      </c>
      <c r="P286">
        <v>0.21079999999999999</v>
      </c>
      <c r="Q286" s="1">
        <v>53756.05</v>
      </c>
      <c r="R286">
        <v>0.28199999999999997</v>
      </c>
      <c r="S286">
        <v>0.19670000000000001</v>
      </c>
      <c r="T286">
        <v>0.52129999999999999</v>
      </c>
      <c r="U286">
        <v>30</v>
      </c>
      <c r="V286" s="1">
        <v>84861.77</v>
      </c>
      <c r="W286">
        <v>158.33000000000001</v>
      </c>
      <c r="X286" s="1">
        <v>60828.02</v>
      </c>
      <c r="Y286">
        <v>0.62980000000000003</v>
      </c>
      <c r="Z286">
        <v>0.28949999999999998</v>
      </c>
      <c r="AA286">
        <v>8.0600000000000005E-2</v>
      </c>
      <c r="AB286">
        <v>0.37019999999999997</v>
      </c>
      <c r="AC286">
        <v>60.83</v>
      </c>
      <c r="AD286" s="1">
        <v>2076.59</v>
      </c>
      <c r="AE286">
        <v>278.58</v>
      </c>
      <c r="AF286" s="1">
        <v>49979.55</v>
      </c>
      <c r="AG286">
        <v>8</v>
      </c>
      <c r="AH286" s="1">
        <v>24609</v>
      </c>
      <c r="AI286" s="1">
        <v>35162</v>
      </c>
      <c r="AJ286">
        <v>41.52</v>
      </c>
      <c r="AK286">
        <v>33.21</v>
      </c>
      <c r="AL286">
        <v>34.1</v>
      </c>
      <c r="AM286">
        <v>3.7</v>
      </c>
      <c r="AN286">
        <v>0</v>
      </c>
      <c r="AO286">
        <v>0.91990000000000005</v>
      </c>
      <c r="AP286" s="1">
        <v>1516.01</v>
      </c>
      <c r="AQ286" s="1">
        <v>2668.3</v>
      </c>
      <c r="AR286" s="1">
        <v>7656.38</v>
      </c>
      <c r="AS286" s="1">
        <v>1063.82</v>
      </c>
      <c r="AT286" s="1">
        <v>1494.06</v>
      </c>
      <c r="AU286" s="1">
        <v>14398.57</v>
      </c>
      <c r="AV286" s="1">
        <v>13386.42</v>
      </c>
      <c r="AW286">
        <v>0.7026</v>
      </c>
      <c r="AX286" s="1">
        <v>2541.85</v>
      </c>
      <c r="AY286">
        <v>0.13339999999999999</v>
      </c>
      <c r="AZ286">
        <v>995.58</v>
      </c>
      <c r="BA286">
        <v>5.2299999999999999E-2</v>
      </c>
      <c r="BB286" s="1">
        <v>2127.79</v>
      </c>
      <c r="BC286">
        <v>0.11169999999999999</v>
      </c>
      <c r="BD286" s="1">
        <v>19051.64</v>
      </c>
      <c r="BE286" s="1">
        <v>7659.49</v>
      </c>
      <c r="BF286">
        <v>5.4958</v>
      </c>
      <c r="BG286">
        <v>0.51600000000000001</v>
      </c>
      <c r="BH286">
        <v>0.157</v>
      </c>
      <c r="BI286">
        <v>0.27129999999999999</v>
      </c>
      <c r="BJ286">
        <v>4.7899999999999998E-2</v>
      </c>
      <c r="BK286">
        <v>7.9000000000000008E-3</v>
      </c>
    </row>
    <row r="287" spans="1:63" x14ac:dyDescent="0.25">
      <c r="A287" t="s">
        <v>287</v>
      </c>
      <c r="B287">
        <v>50369</v>
      </c>
      <c r="C287">
        <v>145</v>
      </c>
      <c r="D287">
        <v>5.23</v>
      </c>
      <c r="E287">
        <v>758.9</v>
      </c>
      <c r="F287">
        <v>853.7</v>
      </c>
      <c r="G287">
        <v>1.1999999999999999E-3</v>
      </c>
      <c r="H287">
        <v>0</v>
      </c>
      <c r="I287">
        <v>2.3E-3</v>
      </c>
      <c r="J287">
        <v>0</v>
      </c>
      <c r="K287">
        <v>3.4000000000000002E-2</v>
      </c>
      <c r="L287">
        <v>0.9496</v>
      </c>
      <c r="M287">
        <v>1.29E-2</v>
      </c>
      <c r="N287">
        <v>0.35339999999999999</v>
      </c>
      <c r="O287">
        <v>3.5000000000000001E-3</v>
      </c>
      <c r="P287">
        <v>0.1258</v>
      </c>
      <c r="Q287" s="1">
        <v>61529.14</v>
      </c>
      <c r="R287">
        <v>0.1176</v>
      </c>
      <c r="S287">
        <v>0.17649999999999999</v>
      </c>
      <c r="T287">
        <v>0.70589999999999997</v>
      </c>
      <c r="U287">
        <v>7</v>
      </c>
      <c r="V287" s="1">
        <v>76139.710000000006</v>
      </c>
      <c r="W287">
        <v>105.63</v>
      </c>
      <c r="X287" s="1">
        <v>211674.82</v>
      </c>
      <c r="Y287">
        <v>0.90620000000000001</v>
      </c>
      <c r="Z287">
        <v>5.1400000000000001E-2</v>
      </c>
      <c r="AA287">
        <v>4.24E-2</v>
      </c>
      <c r="AB287">
        <v>9.3799999999999994E-2</v>
      </c>
      <c r="AC287">
        <v>211.67</v>
      </c>
      <c r="AD287" s="1">
        <v>5491.22</v>
      </c>
      <c r="AE287">
        <v>735.61</v>
      </c>
      <c r="AF287" s="1">
        <v>195551.26</v>
      </c>
      <c r="AG287">
        <v>462</v>
      </c>
      <c r="AH287" s="1">
        <v>36815</v>
      </c>
      <c r="AI287" s="1">
        <v>60267</v>
      </c>
      <c r="AJ287">
        <v>45.7</v>
      </c>
      <c r="AK287">
        <v>24.56</v>
      </c>
      <c r="AL287">
        <v>34.06</v>
      </c>
      <c r="AM287">
        <v>5.3</v>
      </c>
      <c r="AN287">
        <v>0</v>
      </c>
      <c r="AO287">
        <v>1.2636000000000001</v>
      </c>
      <c r="AP287" s="1">
        <v>1766.33</v>
      </c>
      <c r="AQ287" s="1">
        <v>1832.31</v>
      </c>
      <c r="AR287" s="1">
        <v>7596.22</v>
      </c>
      <c r="AS287">
        <v>318.35000000000002</v>
      </c>
      <c r="AT287">
        <v>317.33999999999997</v>
      </c>
      <c r="AU287" s="1">
        <v>11830.56</v>
      </c>
      <c r="AV287" s="1">
        <v>5387.76</v>
      </c>
      <c r="AW287">
        <v>0.36909999999999998</v>
      </c>
      <c r="AX287" s="1">
        <v>4045.02</v>
      </c>
      <c r="AY287">
        <v>0.27710000000000001</v>
      </c>
      <c r="AZ287" s="1">
        <v>4420.88</v>
      </c>
      <c r="BA287">
        <v>0.3029</v>
      </c>
      <c r="BB287">
        <v>742.12</v>
      </c>
      <c r="BC287">
        <v>5.0799999999999998E-2</v>
      </c>
      <c r="BD287" s="1">
        <v>14595.78</v>
      </c>
      <c r="BE287" s="1">
        <v>5119.67</v>
      </c>
      <c r="BF287">
        <v>1.5543</v>
      </c>
      <c r="BG287">
        <v>0.51419999999999999</v>
      </c>
      <c r="BH287">
        <v>0.2077</v>
      </c>
      <c r="BI287">
        <v>0.1399</v>
      </c>
      <c r="BJ287">
        <v>2.9000000000000001E-2</v>
      </c>
      <c r="BK287">
        <v>0.10929999999999999</v>
      </c>
    </row>
    <row r="288" spans="1:63" x14ac:dyDescent="0.25">
      <c r="A288" t="s">
        <v>288</v>
      </c>
      <c r="B288">
        <v>45450</v>
      </c>
      <c r="C288">
        <v>25</v>
      </c>
      <c r="D288">
        <v>31.99</v>
      </c>
      <c r="E288">
        <v>799.85</v>
      </c>
      <c r="F288">
        <v>832.04</v>
      </c>
      <c r="G288">
        <v>0</v>
      </c>
      <c r="H288">
        <v>0</v>
      </c>
      <c r="I288">
        <v>1.0800000000000001E-2</v>
      </c>
      <c r="J288">
        <v>0</v>
      </c>
      <c r="K288">
        <v>2.0400000000000001E-2</v>
      </c>
      <c r="L288">
        <v>0.96040000000000003</v>
      </c>
      <c r="M288">
        <v>8.3999999999999995E-3</v>
      </c>
      <c r="N288">
        <v>0.62860000000000005</v>
      </c>
      <c r="O288">
        <v>1.9E-3</v>
      </c>
      <c r="P288">
        <v>0.1938</v>
      </c>
      <c r="Q288" s="1">
        <v>57264.28</v>
      </c>
      <c r="R288">
        <v>0.2273</v>
      </c>
      <c r="S288">
        <v>9.0899999999999995E-2</v>
      </c>
      <c r="T288">
        <v>0.68179999999999996</v>
      </c>
      <c r="U288">
        <v>9.5</v>
      </c>
      <c r="V288" s="1">
        <v>76816.95</v>
      </c>
      <c r="W288">
        <v>81.94</v>
      </c>
      <c r="X288" s="1">
        <v>124818.14</v>
      </c>
      <c r="Y288">
        <v>0.69850000000000001</v>
      </c>
      <c r="Z288">
        <v>0.17610000000000001</v>
      </c>
      <c r="AA288">
        <v>0.1255</v>
      </c>
      <c r="AB288">
        <v>0.30149999999999999</v>
      </c>
      <c r="AC288">
        <v>124.82</v>
      </c>
      <c r="AD288" s="1">
        <v>2858.35</v>
      </c>
      <c r="AE288">
        <v>340.15</v>
      </c>
      <c r="AF288" s="1">
        <v>108640.27</v>
      </c>
      <c r="AG288">
        <v>109</v>
      </c>
      <c r="AH288" s="1">
        <v>29584</v>
      </c>
      <c r="AI288" s="1">
        <v>44860</v>
      </c>
      <c r="AJ288">
        <v>28.9</v>
      </c>
      <c r="AK288">
        <v>22</v>
      </c>
      <c r="AL288">
        <v>22.2</v>
      </c>
      <c r="AM288">
        <v>0</v>
      </c>
      <c r="AN288">
        <v>0</v>
      </c>
      <c r="AO288">
        <v>0.69710000000000005</v>
      </c>
      <c r="AP288" s="1">
        <v>1577.27</v>
      </c>
      <c r="AQ288" s="1">
        <v>2390.12</v>
      </c>
      <c r="AR288" s="1">
        <v>7287.38</v>
      </c>
      <c r="AS288">
        <v>778.49</v>
      </c>
      <c r="AT288">
        <v>360.31</v>
      </c>
      <c r="AU288" s="1">
        <v>12393.57</v>
      </c>
      <c r="AV288" s="1">
        <v>7996.94</v>
      </c>
      <c r="AW288">
        <v>0.60450000000000004</v>
      </c>
      <c r="AX288" s="1">
        <v>2199.09</v>
      </c>
      <c r="AY288">
        <v>0.16619999999999999</v>
      </c>
      <c r="AZ288" s="1">
        <v>1574.2</v>
      </c>
      <c r="BA288">
        <v>0.11899999999999999</v>
      </c>
      <c r="BB288" s="1">
        <v>1458.57</v>
      </c>
      <c r="BC288">
        <v>0.1103</v>
      </c>
      <c r="BD288" s="1">
        <v>13228.8</v>
      </c>
      <c r="BE288" s="1">
        <v>8009.17</v>
      </c>
      <c r="BF288">
        <v>3.2088000000000001</v>
      </c>
      <c r="BG288">
        <v>0.46879999999999999</v>
      </c>
      <c r="BH288">
        <v>0.18609999999999999</v>
      </c>
      <c r="BI288">
        <v>0.3135</v>
      </c>
      <c r="BJ288">
        <v>2.3400000000000001E-2</v>
      </c>
      <c r="BK288">
        <v>8.0999999999999996E-3</v>
      </c>
    </row>
    <row r="289" spans="1:63" x14ac:dyDescent="0.25">
      <c r="A289" t="s">
        <v>289</v>
      </c>
      <c r="B289">
        <v>50443</v>
      </c>
      <c r="C289">
        <v>100</v>
      </c>
      <c r="D289">
        <v>51.06</v>
      </c>
      <c r="E289" s="1">
        <v>5106.3</v>
      </c>
      <c r="F289" s="1">
        <v>4712.46</v>
      </c>
      <c r="G289">
        <v>8.0999999999999996E-3</v>
      </c>
      <c r="H289">
        <v>2.0000000000000001E-4</v>
      </c>
      <c r="I289">
        <v>1.95E-2</v>
      </c>
      <c r="J289">
        <v>8.0000000000000004E-4</v>
      </c>
      <c r="K289">
        <v>3.6499999999999998E-2</v>
      </c>
      <c r="L289">
        <v>0.89239999999999997</v>
      </c>
      <c r="M289">
        <v>4.24E-2</v>
      </c>
      <c r="N289">
        <v>0.16669999999999999</v>
      </c>
      <c r="O289">
        <v>8.5000000000000006E-3</v>
      </c>
      <c r="P289">
        <v>0.1239</v>
      </c>
      <c r="Q289" s="1">
        <v>53370.09</v>
      </c>
      <c r="R289">
        <v>0.47670000000000001</v>
      </c>
      <c r="S289">
        <v>0.1366</v>
      </c>
      <c r="T289">
        <v>0.3866</v>
      </c>
      <c r="U289">
        <v>29</v>
      </c>
      <c r="V289" s="1">
        <v>94599.93</v>
      </c>
      <c r="W289">
        <v>170.19</v>
      </c>
      <c r="X289" s="1">
        <v>210132.61</v>
      </c>
      <c r="Y289">
        <v>0.93600000000000005</v>
      </c>
      <c r="Z289">
        <v>3.6200000000000003E-2</v>
      </c>
      <c r="AA289">
        <v>2.7699999999999999E-2</v>
      </c>
      <c r="AB289">
        <v>6.4000000000000001E-2</v>
      </c>
      <c r="AC289">
        <v>210.13</v>
      </c>
      <c r="AD289" s="1">
        <v>7082.16</v>
      </c>
      <c r="AE289" s="1">
        <v>1046.43</v>
      </c>
      <c r="AF289" s="1">
        <v>197773.41</v>
      </c>
      <c r="AG289">
        <v>468</v>
      </c>
      <c r="AH289" s="1">
        <v>53629</v>
      </c>
      <c r="AI289" s="1">
        <v>82968</v>
      </c>
      <c r="AJ289">
        <v>48.84</v>
      </c>
      <c r="AK289">
        <v>33</v>
      </c>
      <c r="AL289">
        <v>40.28</v>
      </c>
      <c r="AM289">
        <v>1.6</v>
      </c>
      <c r="AN289">
        <v>0</v>
      </c>
      <c r="AO289">
        <v>0.73350000000000004</v>
      </c>
      <c r="AP289" s="1">
        <v>1403.86</v>
      </c>
      <c r="AQ289" s="1">
        <v>2383.9699999999998</v>
      </c>
      <c r="AR289" s="1">
        <v>6518.85</v>
      </c>
      <c r="AS289">
        <v>402.13</v>
      </c>
      <c r="AT289">
        <v>313.62</v>
      </c>
      <c r="AU289" s="1">
        <v>11022.42</v>
      </c>
      <c r="AV289" s="1">
        <v>3799.02</v>
      </c>
      <c r="AW289">
        <v>0.33600000000000002</v>
      </c>
      <c r="AX289" s="1">
        <v>6284.27</v>
      </c>
      <c r="AY289">
        <v>0.55589999999999995</v>
      </c>
      <c r="AZ289">
        <v>793.15</v>
      </c>
      <c r="BA289">
        <v>7.0199999999999999E-2</v>
      </c>
      <c r="BB289">
        <v>428.68</v>
      </c>
      <c r="BC289">
        <v>3.7900000000000003E-2</v>
      </c>
      <c r="BD289" s="1">
        <v>11305.13</v>
      </c>
      <c r="BE289" s="1">
        <v>2156.5500000000002</v>
      </c>
      <c r="BF289">
        <v>0.31659999999999999</v>
      </c>
      <c r="BG289">
        <v>0.54679999999999995</v>
      </c>
      <c r="BH289">
        <v>0.23519999999999999</v>
      </c>
      <c r="BI289">
        <v>0.1729</v>
      </c>
      <c r="BJ289">
        <v>3.49E-2</v>
      </c>
      <c r="BK289">
        <v>1.0200000000000001E-2</v>
      </c>
    </row>
    <row r="290" spans="1:63" x14ac:dyDescent="0.25">
      <c r="A290" t="s">
        <v>290</v>
      </c>
      <c r="B290">
        <v>44230</v>
      </c>
      <c r="C290">
        <v>2</v>
      </c>
      <c r="D290">
        <v>326.68</v>
      </c>
      <c r="E290">
        <v>653.36</v>
      </c>
      <c r="F290">
        <v>535.71</v>
      </c>
      <c r="G290">
        <v>0</v>
      </c>
      <c r="H290">
        <v>0</v>
      </c>
      <c r="I290">
        <v>0.48509999999999998</v>
      </c>
      <c r="J290">
        <v>9.2999999999999992E-3</v>
      </c>
      <c r="K290">
        <v>0.13059999999999999</v>
      </c>
      <c r="L290">
        <v>0.28360000000000002</v>
      </c>
      <c r="M290">
        <v>9.1399999999999995E-2</v>
      </c>
      <c r="N290">
        <v>1</v>
      </c>
      <c r="O290">
        <v>0.14419999999999999</v>
      </c>
      <c r="P290">
        <v>0.17430000000000001</v>
      </c>
      <c r="Q290" s="1">
        <v>57526.3</v>
      </c>
      <c r="R290">
        <v>0.32500000000000001</v>
      </c>
      <c r="S290">
        <v>0.15</v>
      </c>
      <c r="T290">
        <v>0.52500000000000002</v>
      </c>
      <c r="U290">
        <v>5.8</v>
      </c>
      <c r="V290" s="1">
        <v>105712</v>
      </c>
      <c r="W290">
        <v>110.37</v>
      </c>
      <c r="X290" s="1">
        <v>98600.79</v>
      </c>
      <c r="Y290">
        <v>0.38290000000000002</v>
      </c>
      <c r="Z290">
        <v>0.46660000000000001</v>
      </c>
      <c r="AA290">
        <v>0.15040000000000001</v>
      </c>
      <c r="AB290">
        <v>0.61709999999999998</v>
      </c>
      <c r="AC290">
        <v>98.6</v>
      </c>
      <c r="AD290" s="1">
        <v>4550.0200000000004</v>
      </c>
      <c r="AE290">
        <v>252.48</v>
      </c>
      <c r="AF290" s="1">
        <v>94601.16</v>
      </c>
      <c r="AG290">
        <v>79</v>
      </c>
      <c r="AH290" s="1">
        <v>26349</v>
      </c>
      <c r="AI290" s="1">
        <v>34398</v>
      </c>
      <c r="AJ290">
        <v>49.79</v>
      </c>
      <c r="AK290">
        <v>41.47</v>
      </c>
      <c r="AL290">
        <v>48.81</v>
      </c>
      <c r="AM290">
        <v>4.1900000000000004</v>
      </c>
      <c r="AN290">
        <v>0</v>
      </c>
      <c r="AO290">
        <v>0.92779999999999996</v>
      </c>
      <c r="AP290" s="1">
        <v>3023.21</v>
      </c>
      <c r="AQ290" s="1">
        <v>1705.91</v>
      </c>
      <c r="AR290" s="1">
        <v>7154.96</v>
      </c>
      <c r="AS290" s="1">
        <v>1009.21</v>
      </c>
      <c r="AT290" s="1">
        <v>1326.17</v>
      </c>
      <c r="AU290" s="1">
        <v>14219.46</v>
      </c>
      <c r="AV290" s="1">
        <v>10095.75</v>
      </c>
      <c r="AW290">
        <v>0.5343</v>
      </c>
      <c r="AX290" s="1">
        <v>4819.3900000000003</v>
      </c>
      <c r="AY290">
        <v>0.25509999999999999</v>
      </c>
      <c r="AZ290" s="1">
        <v>1691.89</v>
      </c>
      <c r="BA290">
        <v>8.9499999999999996E-2</v>
      </c>
      <c r="BB290" s="1">
        <v>2287.17</v>
      </c>
      <c r="BC290">
        <v>0.1211</v>
      </c>
      <c r="BD290" s="1">
        <v>18894.2</v>
      </c>
      <c r="BE290" s="1">
        <v>5752.72</v>
      </c>
      <c r="BF290">
        <v>3.2338</v>
      </c>
      <c r="BG290">
        <v>0.43190000000000001</v>
      </c>
      <c r="BH290">
        <v>0.15859999999999999</v>
      </c>
      <c r="BI290">
        <v>0.38779999999999998</v>
      </c>
      <c r="BJ290">
        <v>8.9999999999999993E-3</v>
      </c>
      <c r="BK290">
        <v>1.2800000000000001E-2</v>
      </c>
    </row>
    <row r="291" spans="1:63" x14ac:dyDescent="0.25">
      <c r="A291" t="s">
        <v>291</v>
      </c>
      <c r="B291">
        <v>49080</v>
      </c>
      <c r="C291">
        <v>198</v>
      </c>
      <c r="D291">
        <v>9.41</v>
      </c>
      <c r="E291" s="1">
        <v>1862.6</v>
      </c>
      <c r="F291" s="1">
        <v>1719.53</v>
      </c>
      <c r="G291">
        <v>4.1000000000000003E-3</v>
      </c>
      <c r="H291">
        <v>0</v>
      </c>
      <c r="I291">
        <v>1.11E-2</v>
      </c>
      <c r="J291">
        <v>1.1999999999999999E-3</v>
      </c>
      <c r="K291">
        <v>4.7000000000000002E-3</v>
      </c>
      <c r="L291">
        <v>0.85570000000000002</v>
      </c>
      <c r="M291">
        <v>0.12330000000000001</v>
      </c>
      <c r="N291">
        <v>0.36149999999999999</v>
      </c>
      <c r="O291">
        <v>1.5E-3</v>
      </c>
      <c r="P291">
        <v>0.17269999999999999</v>
      </c>
      <c r="Q291" s="1">
        <v>59214.25</v>
      </c>
      <c r="R291">
        <v>0.1933</v>
      </c>
      <c r="S291">
        <v>0.20169999999999999</v>
      </c>
      <c r="T291">
        <v>0.60499999999999998</v>
      </c>
      <c r="U291">
        <v>14</v>
      </c>
      <c r="V291" s="1">
        <v>77644.789999999994</v>
      </c>
      <c r="W291">
        <v>124.88</v>
      </c>
      <c r="X291" s="1">
        <v>202344.63</v>
      </c>
      <c r="Y291">
        <v>0.81289999999999996</v>
      </c>
      <c r="Z291">
        <v>7.3899999999999993E-2</v>
      </c>
      <c r="AA291">
        <v>0.11310000000000001</v>
      </c>
      <c r="AB291">
        <v>0.18709999999999999</v>
      </c>
      <c r="AC291">
        <v>202.34</v>
      </c>
      <c r="AD291" s="1">
        <v>5505.09</v>
      </c>
      <c r="AE291">
        <v>543.48</v>
      </c>
      <c r="AF291" s="1">
        <v>198731.48</v>
      </c>
      <c r="AG291">
        <v>472</v>
      </c>
      <c r="AH291" s="1">
        <v>37778</v>
      </c>
      <c r="AI291" s="1">
        <v>58419</v>
      </c>
      <c r="AJ291">
        <v>42.45</v>
      </c>
      <c r="AK291">
        <v>24.5</v>
      </c>
      <c r="AL291">
        <v>33.61</v>
      </c>
      <c r="AM291">
        <v>3.4</v>
      </c>
      <c r="AN291" s="1">
        <v>1445.94</v>
      </c>
      <c r="AO291">
        <v>1.3928</v>
      </c>
      <c r="AP291" s="1">
        <v>1635.85</v>
      </c>
      <c r="AQ291" s="1">
        <v>2242.08</v>
      </c>
      <c r="AR291" s="1">
        <v>7030.04</v>
      </c>
      <c r="AS291">
        <v>590.53</v>
      </c>
      <c r="AT291">
        <v>250.6</v>
      </c>
      <c r="AU291" s="1">
        <v>11749.11</v>
      </c>
      <c r="AV291" s="1">
        <v>5551.47</v>
      </c>
      <c r="AW291">
        <v>0.39340000000000003</v>
      </c>
      <c r="AX291" s="1">
        <v>6454.78</v>
      </c>
      <c r="AY291">
        <v>0.45739999999999997</v>
      </c>
      <c r="AZ291" s="1">
        <v>1377.67</v>
      </c>
      <c r="BA291">
        <v>9.7600000000000006E-2</v>
      </c>
      <c r="BB291">
        <v>726.65</v>
      </c>
      <c r="BC291">
        <v>5.1499999999999997E-2</v>
      </c>
      <c r="BD291" s="1">
        <v>14110.57</v>
      </c>
      <c r="BE291" s="1">
        <v>4164.66</v>
      </c>
      <c r="BF291">
        <v>1.0575000000000001</v>
      </c>
      <c r="BG291">
        <v>0.54669999999999996</v>
      </c>
      <c r="BH291">
        <v>0.2087</v>
      </c>
      <c r="BI291">
        <v>0.19500000000000001</v>
      </c>
      <c r="BJ291">
        <v>3.1E-2</v>
      </c>
      <c r="BK291">
        <v>1.8599999999999998E-2</v>
      </c>
    </row>
    <row r="292" spans="1:63" x14ac:dyDescent="0.25">
      <c r="A292" t="s">
        <v>292</v>
      </c>
      <c r="B292">
        <v>44248</v>
      </c>
      <c r="C292">
        <v>317</v>
      </c>
      <c r="D292">
        <v>11.32</v>
      </c>
      <c r="E292" s="1">
        <v>3589.44</v>
      </c>
      <c r="F292" s="1">
        <v>3668.2</v>
      </c>
      <c r="G292">
        <v>2.2000000000000001E-3</v>
      </c>
      <c r="H292">
        <v>0</v>
      </c>
      <c r="I292">
        <v>4.4000000000000003E-3</v>
      </c>
      <c r="J292">
        <v>8.0000000000000004E-4</v>
      </c>
      <c r="K292">
        <v>1.2500000000000001E-2</v>
      </c>
      <c r="L292">
        <v>0.95750000000000002</v>
      </c>
      <c r="M292">
        <v>2.2599999999999999E-2</v>
      </c>
      <c r="N292">
        <v>1</v>
      </c>
      <c r="O292">
        <v>2.9999999999999997E-4</v>
      </c>
      <c r="P292">
        <v>0.21460000000000001</v>
      </c>
      <c r="Q292" s="1">
        <v>61476.63</v>
      </c>
      <c r="R292">
        <v>0.20080000000000001</v>
      </c>
      <c r="S292">
        <v>0.21340000000000001</v>
      </c>
      <c r="T292">
        <v>0.58579999999999999</v>
      </c>
      <c r="U292">
        <v>25.74</v>
      </c>
      <c r="V292" s="1">
        <v>94180.26</v>
      </c>
      <c r="W292">
        <v>135.6</v>
      </c>
      <c r="X292" s="1">
        <v>223517.75</v>
      </c>
      <c r="Y292">
        <v>0.61609999999999998</v>
      </c>
      <c r="Z292">
        <v>6.2199999999999998E-2</v>
      </c>
      <c r="AA292">
        <v>0.32169999999999999</v>
      </c>
      <c r="AB292">
        <v>0.38390000000000002</v>
      </c>
      <c r="AC292">
        <v>223.52</v>
      </c>
      <c r="AD292" s="1">
        <v>5492.84</v>
      </c>
      <c r="AE292">
        <v>470.66</v>
      </c>
      <c r="AF292" s="1">
        <v>144602.72</v>
      </c>
      <c r="AG292">
        <v>256</v>
      </c>
      <c r="AH292" s="1">
        <v>31589</v>
      </c>
      <c r="AI292" s="1">
        <v>49246</v>
      </c>
      <c r="AJ292">
        <v>30</v>
      </c>
      <c r="AK292">
        <v>22</v>
      </c>
      <c r="AL292">
        <v>22.01</v>
      </c>
      <c r="AM292">
        <v>2.4</v>
      </c>
      <c r="AN292">
        <v>0</v>
      </c>
      <c r="AO292">
        <v>0.94740000000000002</v>
      </c>
      <c r="AP292" s="1">
        <v>1407.31</v>
      </c>
      <c r="AQ292" s="1">
        <v>2477.5700000000002</v>
      </c>
      <c r="AR292" s="1">
        <v>7282.55</v>
      </c>
      <c r="AS292">
        <v>822.39</v>
      </c>
      <c r="AT292">
        <v>532.17999999999995</v>
      </c>
      <c r="AU292" s="1">
        <v>12522.01</v>
      </c>
      <c r="AV292" s="1">
        <v>6622.91</v>
      </c>
      <c r="AW292">
        <v>0.52359999999999995</v>
      </c>
      <c r="AX292" s="1">
        <v>3845.12</v>
      </c>
      <c r="AY292">
        <v>0.30399999999999999</v>
      </c>
      <c r="AZ292">
        <v>704.73</v>
      </c>
      <c r="BA292">
        <v>5.57E-2</v>
      </c>
      <c r="BB292" s="1">
        <v>1475.4</v>
      </c>
      <c r="BC292">
        <v>0.1166</v>
      </c>
      <c r="BD292" s="1">
        <v>12648.16</v>
      </c>
      <c r="BE292" s="1">
        <v>6285.66</v>
      </c>
      <c r="BF292">
        <v>2.2942999999999998</v>
      </c>
      <c r="BG292">
        <v>0.59109999999999996</v>
      </c>
      <c r="BH292">
        <v>0.26550000000000001</v>
      </c>
      <c r="BI292">
        <v>0.1002</v>
      </c>
      <c r="BJ292">
        <v>2.5899999999999999E-2</v>
      </c>
      <c r="BK292">
        <v>1.7399999999999999E-2</v>
      </c>
    </row>
    <row r="293" spans="1:63" x14ac:dyDescent="0.25">
      <c r="A293" t="s">
        <v>293</v>
      </c>
      <c r="B293">
        <v>44255</v>
      </c>
      <c r="C293">
        <v>57</v>
      </c>
      <c r="D293">
        <v>38.17</v>
      </c>
      <c r="E293" s="1">
        <v>2175.48</v>
      </c>
      <c r="F293" s="1">
        <v>2140.52</v>
      </c>
      <c r="G293">
        <v>7.4999999999999997E-3</v>
      </c>
      <c r="H293">
        <v>1.9E-3</v>
      </c>
      <c r="I293">
        <v>3.4099999999999998E-2</v>
      </c>
      <c r="J293">
        <v>5.0000000000000001E-4</v>
      </c>
      <c r="K293">
        <v>2.1000000000000001E-2</v>
      </c>
      <c r="L293">
        <v>0.88219999999999998</v>
      </c>
      <c r="M293">
        <v>5.28E-2</v>
      </c>
      <c r="N293">
        <v>0.33119999999999999</v>
      </c>
      <c r="O293">
        <v>1.1599999999999999E-2</v>
      </c>
      <c r="P293">
        <v>0.17860000000000001</v>
      </c>
      <c r="Q293" s="1">
        <v>55403.05</v>
      </c>
      <c r="R293">
        <v>0.32190000000000002</v>
      </c>
      <c r="S293">
        <v>0.17119999999999999</v>
      </c>
      <c r="T293">
        <v>0.50680000000000003</v>
      </c>
      <c r="U293">
        <v>17.28</v>
      </c>
      <c r="V293" s="1">
        <v>83122.5</v>
      </c>
      <c r="W293">
        <v>122.5</v>
      </c>
      <c r="X293" s="1">
        <v>166415.04999999999</v>
      </c>
      <c r="Y293">
        <v>0.76919999999999999</v>
      </c>
      <c r="Z293">
        <v>0.17580000000000001</v>
      </c>
      <c r="AA293">
        <v>5.5E-2</v>
      </c>
      <c r="AB293">
        <v>0.23080000000000001</v>
      </c>
      <c r="AC293">
        <v>166.42</v>
      </c>
      <c r="AD293" s="1">
        <v>3928.49</v>
      </c>
      <c r="AE293">
        <v>426.87</v>
      </c>
      <c r="AF293" s="1">
        <v>160705.22</v>
      </c>
      <c r="AG293">
        <v>339</v>
      </c>
      <c r="AH293" s="1">
        <v>36497</v>
      </c>
      <c r="AI293" s="1">
        <v>60041</v>
      </c>
      <c r="AJ293">
        <v>38.9</v>
      </c>
      <c r="AK293">
        <v>21.61</v>
      </c>
      <c r="AL293">
        <v>27.54</v>
      </c>
      <c r="AM293">
        <v>4.2</v>
      </c>
      <c r="AN293" s="1">
        <v>1849.78</v>
      </c>
      <c r="AO293">
        <v>1.1893</v>
      </c>
      <c r="AP293" s="1">
        <v>1353.91</v>
      </c>
      <c r="AQ293" s="1">
        <v>1735.83</v>
      </c>
      <c r="AR293" s="1">
        <v>5709.46</v>
      </c>
      <c r="AS293">
        <v>650.21</v>
      </c>
      <c r="AT293">
        <v>108.72</v>
      </c>
      <c r="AU293" s="1">
        <v>9558.1299999999992</v>
      </c>
      <c r="AV293" s="1">
        <v>4452.1899999999996</v>
      </c>
      <c r="AW293">
        <v>0.4007</v>
      </c>
      <c r="AX293" s="1">
        <v>5215.28</v>
      </c>
      <c r="AY293">
        <v>0.46929999999999999</v>
      </c>
      <c r="AZ293">
        <v>809.55</v>
      </c>
      <c r="BA293">
        <v>7.2900000000000006E-2</v>
      </c>
      <c r="BB293">
        <v>634.85</v>
      </c>
      <c r="BC293">
        <v>5.7099999999999998E-2</v>
      </c>
      <c r="BD293" s="1">
        <v>11111.87</v>
      </c>
      <c r="BE293" s="1">
        <v>3263.6</v>
      </c>
      <c r="BF293">
        <v>0.82240000000000002</v>
      </c>
      <c r="BG293">
        <v>0.53300000000000003</v>
      </c>
      <c r="BH293">
        <v>0.23169999999999999</v>
      </c>
      <c r="BI293">
        <v>0.1923</v>
      </c>
      <c r="BJ293">
        <v>2.3800000000000002E-2</v>
      </c>
      <c r="BK293">
        <v>1.9099999999999999E-2</v>
      </c>
    </row>
    <row r="294" spans="1:63" x14ac:dyDescent="0.25">
      <c r="A294" t="s">
        <v>294</v>
      </c>
      <c r="B294">
        <v>44263</v>
      </c>
      <c r="C294">
        <v>16</v>
      </c>
      <c r="D294">
        <v>605.02</v>
      </c>
      <c r="E294" s="1">
        <v>9680.2800000000007</v>
      </c>
      <c r="F294" s="1">
        <v>6068.52</v>
      </c>
      <c r="G294">
        <v>2E-3</v>
      </c>
      <c r="H294">
        <v>2.9999999999999997E-4</v>
      </c>
      <c r="I294">
        <v>0.26390000000000002</v>
      </c>
      <c r="J294">
        <v>1.5E-3</v>
      </c>
      <c r="K294">
        <v>0.4274</v>
      </c>
      <c r="L294">
        <v>0.21629999999999999</v>
      </c>
      <c r="M294">
        <v>8.8700000000000001E-2</v>
      </c>
      <c r="N294">
        <v>0.99950000000000006</v>
      </c>
      <c r="O294">
        <v>7.9299999999999995E-2</v>
      </c>
      <c r="P294">
        <v>0.19489999999999999</v>
      </c>
      <c r="Q294" s="1">
        <v>70806.080000000002</v>
      </c>
      <c r="R294">
        <v>0.31409999999999999</v>
      </c>
      <c r="S294">
        <v>0.15379999999999999</v>
      </c>
      <c r="T294">
        <v>0.53210000000000002</v>
      </c>
      <c r="U294">
        <v>54.5</v>
      </c>
      <c r="V294" s="1">
        <v>91362.68</v>
      </c>
      <c r="W294">
        <v>177.03</v>
      </c>
      <c r="X294" s="1">
        <v>62406.99</v>
      </c>
      <c r="Y294">
        <v>0.74429999999999996</v>
      </c>
      <c r="Z294">
        <v>0.20810000000000001</v>
      </c>
      <c r="AA294">
        <v>4.7600000000000003E-2</v>
      </c>
      <c r="AB294">
        <v>0.25569999999999998</v>
      </c>
      <c r="AC294">
        <v>62.41</v>
      </c>
      <c r="AD294" s="1">
        <v>2363.1</v>
      </c>
      <c r="AE294">
        <v>325.45</v>
      </c>
      <c r="AF294" s="1">
        <v>49306.01</v>
      </c>
      <c r="AG294">
        <v>7</v>
      </c>
      <c r="AH294" s="1">
        <v>24688</v>
      </c>
      <c r="AI294" s="1">
        <v>36318</v>
      </c>
      <c r="AJ294">
        <v>61.05</v>
      </c>
      <c r="AK294">
        <v>33.67</v>
      </c>
      <c r="AL294">
        <v>47.55</v>
      </c>
      <c r="AM294">
        <v>3.44</v>
      </c>
      <c r="AN294">
        <v>0</v>
      </c>
      <c r="AO294">
        <v>1.1464000000000001</v>
      </c>
      <c r="AP294" s="1">
        <v>2476.9699999999998</v>
      </c>
      <c r="AQ294" s="1">
        <v>2755.81</v>
      </c>
      <c r="AR294" s="1">
        <v>8672.7199999999993</v>
      </c>
      <c r="AS294">
        <v>854.99</v>
      </c>
      <c r="AT294">
        <v>593.75</v>
      </c>
      <c r="AU294" s="1">
        <v>15354.24</v>
      </c>
      <c r="AV294" s="1">
        <v>15889.57</v>
      </c>
      <c r="AW294">
        <v>0.72850000000000004</v>
      </c>
      <c r="AX294" s="1">
        <v>3424.31</v>
      </c>
      <c r="AY294">
        <v>0.157</v>
      </c>
      <c r="AZ294">
        <v>351.48</v>
      </c>
      <c r="BA294">
        <v>1.61E-2</v>
      </c>
      <c r="BB294" s="1">
        <v>2145.34</v>
      </c>
      <c r="BC294">
        <v>9.8400000000000001E-2</v>
      </c>
      <c r="BD294" s="1">
        <v>21810.7</v>
      </c>
      <c r="BE294" s="1">
        <v>6374.75</v>
      </c>
      <c r="BF294">
        <v>4.5403000000000002</v>
      </c>
      <c r="BG294">
        <v>0.2195</v>
      </c>
      <c r="BH294">
        <v>8.3799999999999999E-2</v>
      </c>
      <c r="BI294">
        <v>0.65029999999999999</v>
      </c>
      <c r="BJ294">
        <v>2.9499999999999998E-2</v>
      </c>
      <c r="BK294">
        <v>1.6899999999999998E-2</v>
      </c>
    </row>
    <row r="295" spans="1:63" x14ac:dyDescent="0.25">
      <c r="A295" t="s">
        <v>295</v>
      </c>
      <c r="B295">
        <v>50203</v>
      </c>
      <c r="C295">
        <v>23</v>
      </c>
      <c r="D295">
        <v>19.61</v>
      </c>
      <c r="E295">
        <v>451.1</v>
      </c>
      <c r="F295">
        <v>444.81</v>
      </c>
      <c r="G295">
        <v>6.7000000000000002E-3</v>
      </c>
      <c r="H295">
        <v>0</v>
      </c>
      <c r="I295">
        <v>2.0199999999999999E-2</v>
      </c>
      <c r="J295">
        <v>0</v>
      </c>
      <c r="K295">
        <v>1.35E-2</v>
      </c>
      <c r="L295">
        <v>0.91259999999999997</v>
      </c>
      <c r="M295">
        <v>4.7100000000000003E-2</v>
      </c>
      <c r="N295">
        <v>0.3705</v>
      </c>
      <c r="O295">
        <v>4.4999999999999997E-3</v>
      </c>
      <c r="P295">
        <v>0.18959999999999999</v>
      </c>
      <c r="Q295" s="1">
        <v>54984.39</v>
      </c>
      <c r="R295">
        <v>0.36070000000000002</v>
      </c>
      <c r="S295">
        <v>0.21310000000000001</v>
      </c>
      <c r="T295">
        <v>0.42620000000000002</v>
      </c>
      <c r="U295">
        <v>4.08</v>
      </c>
      <c r="V295" s="1">
        <v>85746.37</v>
      </c>
      <c r="W295">
        <v>104.72</v>
      </c>
      <c r="X295" s="1">
        <v>279114.40999999997</v>
      </c>
      <c r="Y295">
        <v>0.45219999999999999</v>
      </c>
      <c r="Z295">
        <v>0.31169999999999998</v>
      </c>
      <c r="AA295">
        <v>0.2361</v>
      </c>
      <c r="AB295">
        <v>0.54779999999999995</v>
      </c>
      <c r="AC295">
        <v>279.11</v>
      </c>
      <c r="AD295" s="1">
        <v>10955.69</v>
      </c>
      <c r="AE295">
        <v>626.72</v>
      </c>
      <c r="AF295" s="1">
        <v>240419.62</v>
      </c>
      <c r="AG295">
        <v>536</v>
      </c>
      <c r="AH295" s="1">
        <v>33946</v>
      </c>
      <c r="AI295" s="1">
        <v>52394</v>
      </c>
      <c r="AJ295">
        <v>44.8</v>
      </c>
      <c r="AK295">
        <v>33.74</v>
      </c>
      <c r="AL295">
        <v>43.04</v>
      </c>
      <c r="AM295">
        <v>6.9</v>
      </c>
      <c r="AN295">
        <v>0</v>
      </c>
      <c r="AO295">
        <v>1.0353000000000001</v>
      </c>
      <c r="AP295" s="1">
        <v>2517.8200000000002</v>
      </c>
      <c r="AQ295" s="1">
        <v>3898.01</v>
      </c>
      <c r="AR295" s="1">
        <v>10306.16</v>
      </c>
      <c r="AS295">
        <v>399</v>
      </c>
      <c r="AT295">
        <v>11.31</v>
      </c>
      <c r="AU295" s="1">
        <v>17132.3</v>
      </c>
      <c r="AV295" s="1">
        <v>5447.8</v>
      </c>
      <c r="AW295">
        <v>0.27679999999999999</v>
      </c>
      <c r="AX295" s="1">
        <v>9708.64</v>
      </c>
      <c r="AY295">
        <v>0.49330000000000002</v>
      </c>
      <c r="AZ295" s="1">
        <v>3779.51</v>
      </c>
      <c r="BA295">
        <v>0.19209999999999999</v>
      </c>
      <c r="BB295">
        <v>743.25</v>
      </c>
      <c r="BC295">
        <v>3.78E-2</v>
      </c>
      <c r="BD295" s="1">
        <v>19679.2</v>
      </c>
      <c r="BE295" s="1">
        <v>1262.79</v>
      </c>
      <c r="BF295">
        <v>0.31640000000000001</v>
      </c>
      <c r="BG295">
        <v>0.48220000000000002</v>
      </c>
      <c r="BH295">
        <v>0.19259999999999999</v>
      </c>
      <c r="BI295">
        <v>0.19009999999999999</v>
      </c>
      <c r="BJ295">
        <v>2.4299999999999999E-2</v>
      </c>
      <c r="BK295">
        <v>0.1108</v>
      </c>
    </row>
    <row r="296" spans="1:63" x14ac:dyDescent="0.25">
      <c r="A296" t="s">
        <v>296</v>
      </c>
      <c r="B296">
        <v>45468</v>
      </c>
      <c r="C296">
        <v>118</v>
      </c>
      <c r="D296">
        <v>8.58</v>
      </c>
      <c r="E296" s="1">
        <v>1012.85</v>
      </c>
      <c r="F296" s="1">
        <v>1021.43</v>
      </c>
      <c r="G296">
        <v>2.8999999999999998E-3</v>
      </c>
      <c r="H296">
        <v>2E-3</v>
      </c>
      <c r="I296">
        <v>3.6200000000000003E-2</v>
      </c>
      <c r="J296">
        <v>2E-3</v>
      </c>
      <c r="K296">
        <v>2.2499999999999999E-2</v>
      </c>
      <c r="L296">
        <v>0.92559999999999998</v>
      </c>
      <c r="M296">
        <v>8.8000000000000005E-3</v>
      </c>
      <c r="N296">
        <v>0.33019999999999999</v>
      </c>
      <c r="O296">
        <v>4.0000000000000001E-3</v>
      </c>
      <c r="P296">
        <v>0.20030000000000001</v>
      </c>
      <c r="Q296" s="1">
        <v>52038.41</v>
      </c>
      <c r="R296">
        <v>0.3085</v>
      </c>
      <c r="S296">
        <v>0.18090000000000001</v>
      </c>
      <c r="T296">
        <v>0.51060000000000005</v>
      </c>
      <c r="U296">
        <v>15</v>
      </c>
      <c r="V296" s="1">
        <v>71825.73</v>
      </c>
      <c r="W296">
        <v>64.400000000000006</v>
      </c>
      <c r="X296" s="1">
        <v>195047.59</v>
      </c>
      <c r="Y296">
        <v>0.71799999999999997</v>
      </c>
      <c r="Z296">
        <v>0.12620000000000001</v>
      </c>
      <c r="AA296">
        <v>0.15579999999999999</v>
      </c>
      <c r="AB296">
        <v>0.28199999999999997</v>
      </c>
      <c r="AC296">
        <v>195.05</v>
      </c>
      <c r="AD296" s="1">
        <v>6366.31</v>
      </c>
      <c r="AE296">
        <v>600.29999999999995</v>
      </c>
      <c r="AF296" s="1">
        <v>182423.12</v>
      </c>
      <c r="AG296">
        <v>419</v>
      </c>
      <c r="AH296" s="1">
        <v>31320</v>
      </c>
      <c r="AI296" s="1">
        <v>46938</v>
      </c>
      <c r="AJ296">
        <v>41.4</v>
      </c>
      <c r="AK296">
        <v>30.62</v>
      </c>
      <c r="AL296">
        <v>33.32</v>
      </c>
      <c r="AM296">
        <v>4</v>
      </c>
      <c r="AN296" s="1">
        <v>2041.86</v>
      </c>
      <c r="AO296">
        <v>2.0895999999999999</v>
      </c>
      <c r="AP296" s="1">
        <v>1998.69</v>
      </c>
      <c r="AQ296" s="1">
        <v>2071.73</v>
      </c>
      <c r="AR296" s="1">
        <v>7281.89</v>
      </c>
      <c r="AS296">
        <v>540.75</v>
      </c>
      <c r="AT296">
        <v>659.32</v>
      </c>
      <c r="AU296" s="1">
        <v>12552.37</v>
      </c>
      <c r="AV296" s="1">
        <v>6017.51</v>
      </c>
      <c r="AW296">
        <v>0.38650000000000001</v>
      </c>
      <c r="AX296" s="1">
        <v>7230.83</v>
      </c>
      <c r="AY296">
        <v>0.46450000000000002</v>
      </c>
      <c r="AZ296" s="1">
        <v>1357</v>
      </c>
      <c r="BA296">
        <v>8.72E-2</v>
      </c>
      <c r="BB296">
        <v>962.1</v>
      </c>
      <c r="BC296">
        <v>6.1800000000000001E-2</v>
      </c>
      <c r="BD296" s="1">
        <v>15567.45</v>
      </c>
      <c r="BE296" s="1">
        <v>5418.21</v>
      </c>
      <c r="BF296">
        <v>1.6641999999999999</v>
      </c>
      <c r="BG296">
        <v>0.50770000000000004</v>
      </c>
      <c r="BH296">
        <v>0.27779999999999999</v>
      </c>
      <c r="BI296">
        <v>0.1643</v>
      </c>
      <c r="BJ296">
        <v>3.6799999999999999E-2</v>
      </c>
      <c r="BK296">
        <v>1.34E-2</v>
      </c>
    </row>
    <row r="297" spans="1:63" x14ac:dyDescent="0.25">
      <c r="A297" t="s">
        <v>297</v>
      </c>
      <c r="B297">
        <v>49874</v>
      </c>
      <c r="C297">
        <v>37</v>
      </c>
      <c r="D297">
        <v>75.72</v>
      </c>
      <c r="E297" s="1">
        <v>2801.73</v>
      </c>
      <c r="F297" s="1">
        <v>2769.9</v>
      </c>
      <c r="G297">
        <v>2.2000000000000001E-3</v>
      </c>
      <c r="H297">
        <v>0</v>
      </c>
      <c r="I297">
        <v>2.8999999999999998E-3</v>
      </c>
      <c r="J297">
        <v>4.0000000000000002E-4</v>
      </c>
      <c r="K297">
        <v>1.01E-2</v>
      </c>
      <c r="L297">
        <v>0.95850000000000002</v>
      </c>
      <c r="M297">
        <v>2.5999999999999999E-2</v>
      </c>
      <c r="N297">
        <v>0.34520000000000001</v>
      </c>
      <c r="O297">
        <v>3.3E-3</v>
      </c>
      <c r="P297">
        <v>0.1391</v>
      </c>
      <c r="Q297" s="1">
        <v>62515.199999999997</v>
      </c>
      <c r="R297">
        <v>0.14119999999999999</v>
      </c>
      <c r="S297">
        <v>0.14119999999999999</v>
      </c>
      <c r="T297">
        <v>0.71750000000000003</v>
      </c>
      <c r="U297">
        <v>17</v>
      </c>
      <c r="V297" s="1">
        <v>95774.35</v>
      </c>
      <c r="W297">
        <v>159.56</v>
      </c>
      <c r="X297" s="1">
        <v>150907.32999999999</v>
      </c>
      <c r="Y297">
        <v>0.82689999999999997</v>
      </c>
      <c r="Z297">
        <v>0.1104</v>
      </c>
      <c r="AA297">
        <v>6.2700000000000006E-2</v>
      </c>
      <c r="AB297">
        <v>0.1731</v>
      </c>
      <c r="AC297">
        <v>150.91</v>
      </c>
      <c r="AD297" s="1">
        <v>4292.95</v>
      </c>
      <c r="AE297">
        <v>596.64</v>
      </c>
      <c r="AF297" s="1">
        <v>133906.32</v>
      </c>
      <c r="AG297">
        <v>205</v>
      </c>
      <c r="AH297" s="1">
        <v>36296</v>
      </c>
      <c r="AI297" s="1">
        <v>56505</v>
      </c>
      <c r="AJ297">
        <v>53.6</v>
      </c>
      <c r="AK297">
        <v>26.5</v>
      </c>
      <c r="AL297">
        <v>28.75</v>
      </c>
      <c r="AM297">
        <v>5</v>
      </c>
      <c r="AN297">
        <v>0</v>
      </c>
      <c r="AO297">
        <v>0.79179999999999995</v>
      </c>
      <c r="AP297" s="1">
        <v>1155.05</v>
      </c>
      <c r="AQ297" s="1">
        <v>1758.28</v>
      </c>
      <c r="AR297" s="1">
        <v>5762.65</v>
      </c>
      <c r="AS297">
        <v>532.84</v>
      </c>
      <c r="AT297">
        <v>496.42</v>
      </c>
      <c r="AU297" s="1">
        <v>9705.23</v>
      </c>
      <c r="AV297" s="1">
        <v>5763.91</v>
      </c>
      <c r="AW297">
        <v>0.52849999999999997</v>
      </c>
      <c r="AX297" s="1">
        <v>3509.57</v>
      </c>
      <c r="AY297">
        <v>0.32179999999999997</v>
      </c>
      <c r="AZ297">
        <v>932.94</v>
      </c>
      <c r="BA297">
        <v>8.5500000000000007E-2</v>
      </c>
      <c r="BB297">
        <v>698.91</v>
      </c>
      <c r="BC297">
        <v>6.4100000000000004E-2</v>
      </c>
      <c r="BD297" s="1">
        <v>10905.33</v>
      </c>
      <c r="BE297" s="1">
        <v>5143.05</v>
      </c>
      <c r="BF297">
        <v>1.3682000000000001</v>
      </c>
      <c r="BG297">
        <v>0.58689999999999998</v>
      </c>
      <c r="BH297">
        <v>0.23849999999999999</v>
      </c>
      <c r="BI297">
        <v>0.1406</v>
      </c>
      <c r="BJ297">
        <v>2.12E-2</v>
      </c>
      <c r="BK297">
        <v>1.29E-2</v>
      </c>
    </row>
    <row r="298" spans="1:63" x14ac:dyDescent="0.25">
      <c r="A298" t="s">
        <v>298</v>
      </c>
      <c r="B298">
        <v>44271</v>
      </c>
      <c r="C298">
        <v>16</v>
      </c>
      <c r="D298">
        <v>283.25</v>
      </c>
      <c r="E298" s="1">
        <v>4531.97</v>
      </c>
      <c r="F298" s="1">
        <v>4435.38</v>
      </c>
      <c r="G298">
        <v>2.23E-2</v>
      </c>
      <c r="H298">
        <v>2.0000000000000001E-4</v>
      </c>
      <c r="I298">
        <v>1.83E-2</v>
      </c>
      <c r="J298">
        <v>0</v>
      </c>
      <c r="K298">
        <v>3.4500000000000003E-2</v>
      </c>
      <c r="L298">
        <v>0.88729999999999998</v>
      </c>
      <c r="M298">
        <v>3.7400000000000003E-2</v>
      </c>
      <c r="N298">
        <v>0.13569999999999999</v>
      </c>
      <c r="O298">
        <v>1.3100000000000001E-2</v>
      </c>
      <c r="P298">
        <v>0.12620000000000001</v>
      </c>
      <c r="Q298" s="1">
        <v>82155.600000000006</v>
      </c>
      <c r="R298">
        <v>0.1648</v>
      </c>
      <c r="S298">
        <v>0.15329999999999999</v>
      </c>
      <c r="T298">
        <v>0.68200000000000005</v>
      </c>
      <c r="U298">
        <v>25.2</v>
      </c>
      <c r="V298" s="1">
        <v>100596.24</v>
      </c>
      <c r="W298">
        <v>177.4</v>
      </c>
      <c r="X298" s="1">
        <v>195708.15</v>
      </c>
      <c r="Y298">
        <v>0.91690000000000005</v>
      </c>
      <c r="Z298">
        <v>6.3299999999999995E-2</v>
      </c>
      <c r="AA298">
        <v>1.9800000000000002E-2</v>
      </c>
      <c r="AB298">
        <v>8.3099999999999993E-2</v>
      </c>
      <c r="AC298">
        <v>195.71</v>
      </c>
      <c r="AD298" s="1">
        <v>8220.7800000000007</v>
      </c>
      <c r="AE298">
        <v>957.93</v>
      </c>
      <c r="AF298" s="1">
        <v>201762.28</v>
      </c>
      <c r="AG298">
        <v>481</v>
      </c>
      <c r="AH298" s="1">
        <v>54690</v>
      </c>
      <c r="AI298" s="1">
        <v>116625</v>
      </c>
      <c r="AJ298">
        <v>77.849999999999994</v>
      </c>
      <c r="AK298">
        <v>41.07</v>
      </c>
      <c r="AL298">
        <v>44.38</v>
      </c>
      <c r="AM298">
        <v>4.96</v>
      </c>
      <c r="AN298">
        <v>0</v>
      </c>
      <c r="AO298">
        <v>0.66010000000000002</v>
      </c>
      <c r="AP298" s="1">
        <v>1413.36</v>
      </c>
      <c r="AQ298" s="1">
        <v>1826.61</v>
      </c>
      <c r="AR298" s="1">
        <v>7769.58</v>
      </c>
      <c r="AS298">
        <v>926.98</v>
      </c>
      <c r="AT298">
        <v>422</v>
      </c>
      <c r="AU298" s="1">
        <v>12358.53</v>
      </c>
      <c r="AV298" s="1">
        <v>3732.21</v>
      </c>
      <c r="AW298">
        <v>0.31190000000000001</v>
      </c>
      <c r="AX298" s="1">
        <v>7119.48</v>
      </c>
      <c r="AY298">
        <v>0.59489999999999998</v>
      </c>
      <c r="AZ298">
        <v>667.08</v>
      </c>
      <c r="BA298">
        <v>5.57E-2</v>
      </c>
      <c r="BB298">
        <v>448.92</v>
      </c>
      <c r="BC298">
        <v>3.7499999999999999E-2</v>
      </c>
      <c r="BD298" s="1">
        <v>11967.69</v>
      </c>
      <c r="BE298" s="1">
        <v>2594.8200000000002</v>
      </c>
      <c r="BF298">
        <v>0.25409999999999999</v>
      </c>
      <c r="BG298">
        <v>0.63339999999999996</v>
      </c>
      <c r="BH298">
        <v>0.2195</v>
      </c>
      <c r="BI298">
        <v>0.1065</v>
      </c>
      <c r="BJ298">
        <v>2.9100000000000001E-2</v>
      </c>
      <c r="BK298">
        <v>1.15E-2</v>
      </c>
    </row>
    <row r="299" spans="1:63" x14ac:dyDescent="0.25">
      <c r="A299" t="s">
        <v>299</v>
      </c>
      <c r="B299">
        <v>48330</v>
      </c>
      <c r="C299">
        <v>6</v>
      </c>
      <c r="D299">
        <v>40.32</v>
      </c>
      <c r="E299">
        <v>241.91</v>
      </c>
      <c r="F299">
        <v>465.09</v>
      </c>
      <c r="G299">
        <v>0</v>
      </c>
      <c r="H299">
        <v>0</v>
      </c>
      <c r="I299">
        <v>3.0099999999999998E-2</v>
      </c>
      <c r="J299">
        <v>2.2000000000000001E-3</v>
      </c>
      <c r="K299">
        <v>8.1699999999999995E-2</v>
      </c>
      <c r="L299">
        <v>0.8538</v>
      </c>
      <c r="M299">
        <v>3.2300000000000002E-2</v>
      </c>
      <c r="N299">
        <v>0.52710000000000001</v>
      </c>
      <c r="O299">
        <v>0</v>
      </c>
      <c r="P299">
        <v>0.12720000000000001</v>
      </c>
      <c r="Q299" s="1">
        <v>62586.97</v>
      </c>
      <c r="R299">
        <v>0.17949999999999999</v>
      </c>
      <c r="S299">
        <v>0.12820000000000001</v>
      </c>
      <c r="T299">
        <v>0.69230000000000003</v>
      </c>
      <c r="U299">
        <v>4.66</v>
      </c>
      <c r="V299" s="1">
        <v>52798.43</v>
      </c>
      <c r="W299">
        <v>50.02</v>
      </c>
      <c r="X299" s="1">
        <v>190303.71</v>
      </c>
      <c r="Y299">
        <v>0.60170000000000001</v>
      </c>
      <c r="Z299">
        <v>5.7500000000000002E-2</v>
      </c>
      <c r="AA299">
        <v>0.34079999999999999</v>
      </c>
      <c r="AB299">
        <v>0.39829999999999999</v>
      </c>
      <c r="AC299">
        <v>190.3</v>
      </c>
      <c r="AD299" s="1">
        <v>6876.47</v>
      </c>
      <c r="AE299">
        <v>511.15</v>
      </c>
      <c r="AF299" s="1">
        <v>79280.399999999994</v>
      </c>
      <c r="AG299">
        <v>49</v>
      </c>
      <c r="AH299" s="1">
        <v>37059</v>
      </c>
      <c r="AI299" s="1">
        <v>53111</v>
      </c>
      <c r="AJ299">
        <v>58</v>
      </c>
      <c r="AK299">
        <v>23.61</v>
      </c>
      <c r="AL299">
        <v>37.590000000000003</v>
      </c>
      <c r="AM299">
        <v>4.4000000000000004</v>
      </c>
      <c r="AN299">
        <v>0</v>
      </c>
      <c r="AO299">
        <v>0.52639999999999998</v>
      </c>
      <c r="AP299" s="1">
        <v>1637.45</v>
      </c>
      <c r="AQ299" s="1">
        <v>2077.6999999999998</v>
      </c>
      <c r="AR299" s="1">
        <v>7670.05</v>
      </c>
      <c r="AS299">
        <v>409.98</v>
      </c>
      <c r="AT299">
        <v>1.29</v>
      </c>
      <c r="AU299" s="1">
        <v>11796.47</v>
      </c>
      <c r="AV299" s="1">
        <v>4953.1400000000003</v>
      </c>
      <c r="AW299">
        <v>0.377</v>
      </c>
      <c r="AX299" s="1">
        <v>3185.21</v>
      </c>
      <c r="AY299">
        <v>0.2424</v>
      </c>
      <c r="AZ299" s="1">
        <v>4396.43</v>
      </c>
      <c r="BA299">
        <v>0.33460000000000001</v>
      </c>
      <c r="BB299">
        <v>603.36</v>
      </c>
      <c r="BC299">
        <v>4.5900000000000003E-2</v>
      </c>
      <c r="BD299" s="1">
        <v>13138.14</v>
      </c>
      <c r="BE299" s="1">
        <v>13744.22</v>
      </c>
      <c r="BF299">
        <v>2.9973999999999998</v>
      </c>
      <c r="BG299">
        <v>0.58209999999999995</v>
      </c>
      <c r="BH299">
        <v>0.23100000000000001</v>
      </c>
      <c r="BI299">
        <v>0.1603</v>
      </c>
      <c r="BJ299">
        <v>1.3299999999999999E-2</v>
      </c>
      <c r="BK299">
        <v>1.3299999999999999E-2</v>
      </c>
    </row>
    <row r="300" spans="1:63" x14ac:dyDescent="0.25">
      <c r="A300" t="s">
        <v>300</v>
      </c>
      <c r="B300">
        <v>49445</v>
      </c>
      <c r="C300">
        <v>39</v>
      </c>
      <c r="D300">
        <v>13.23</v>
      </c>
      <c r="E300">
        <v>516.08000000000004</v>
      </c>
      <c r="F300">
        <v>475.12</v>
      </c>
      <c r="G300">
        <v>0</v>
      </c>
      <c r="H300">
        <v>2.0999999999999999E-3</v>
      </c>
      <c r="I300">
        <v>4.1999999999999997E-3</v>
      </c>
      <c r="J300">
        <v>0</v>
      </c>
      <c r="K300">
        <v>1.89E-2</v>
      </c>
      <c r="L300">
        <v>0.95789999999999997</v>
      </c>
      <c r="M300">
        <v>1.6799999999999999E-2</v>
      </c>
      <c r="N300">
        <v>0.33610000000000001</v>
      </c>
      <c r="O300">
        <v>0</v>
      </c>
      <c r="P300">
        <v>0.12759999999999999</v>
      </c>
      <c r="Q300" s="1">
        <v>47528.11</v>
      </c>
      <c r="R300">
        <v>0.17860000000000001</v>
      </c>
      <c r="S300">
        <v>0.16070000000000001</v>
      </c>
      <c r="T300">
        <v>0.66069999999999995</v>
      </c>
      <c r="U300">
        <v>6.23</v>
      </c>
      <c r="V300" s="1">
        <v>52543.98</v>
      </c>
      <c r="W300">
        <v>74.88</v>
      </c>
      <c r="X300" s="1">
        <v>223665.5</v>
      </c>
      <c r="Y300">
        <v>0.52929999999999999</v>
      </c>
      <c r="Z300">
        <v>1.44E-2</v>
      </c>
      <c r="AA300">
        <v>0.45619999999999999</v>
      </c>
      <c r="AB300">
        <v>0.47070000000000001</v>
      </c>
      <c r="AC300">
        <v>223.67</v>
      </c>
      <c r="AD300" s="1">
        <v>9061.7900000000009</v>
      </c>
      <c r="AE300">
        <v>612.76</v>
      </c>
      <c r="AF300" s="1">
        <v>182659.08</v>
      </c>
      <c r="AG300">
        <v>421</v>
      </c>
      <c r="AH300" s="1">
        <v>34674</v>
      </c>
      <c r="AI300" s="1">
        <v>56263</v>
      </c>
      <c r="AJ300">
        <v>47.08</v>
      </c>
      <c r="AK300">
        <v>35</v>
      </c>
      <c r="AL300">
        <v>35.39</v>
      </c>
      <c r="AM300">
        <v>5</v>
      </c>
      <c r="AN300">
        <v>0</v>
      </c>
      <c r="AO300">
        <v>1.0653999999999999</v>
      </c>
      <c r="AP300" s="1">
        <v>1862.69</v>
      </c>
      <c r="AQ300" s="1">
        <v>2435.11</v>
      </c>
      <c r="AR300" s="1">
        <v>6805.69</v>
      </c>
      <c r="AS300">
        <v>558.21</v>
      </c>
      <c r="AT300">
        <v>308.42</v>
      </c>
      <c r="AU300" s="1">
        <v>11970.12</v>
      </c>
      <c r="AV300" s="1">
        <v>6591.1</v>
      </c>
      <c r="AW300">
        <v>0.36969999999999997</v>
      </c>
      <c r="AX300" s="1">
        <v>7867.52</v>
      </c>
      <c r="AY300">
        <v>0.44130000000000003</v>
      </c>
      <c r="AZ300" s="1">
        <v>2670.78</v>
      </c>
      <c r="BA300">
        <v>0.14979999999999999</v>
      </c>
      <c r="BB300">
        <v>699.37</v>
      </c>
      <c r="BC300">
        <v>3.9199999999999999E-2</v>
      </c>
      <c r="BD300" s="1">
        <v>17828.78</v>
      </c>
      <c r="BE300" s="1">
        <v>5682.79</v>
      </c>
      <c r="BF300">
        <v>1.3727</v>
      </c>
      <c r="BG300">
        <v>0.58069999999999999</v>
      </c>
      <c r="BH300">
        <v>0.1681</v>
      </c>
      <c r="BI300">
        <v>0.19259999999999999</v>
      </c>
      <c r="BJ300">
        <v>3.78E-2</v>
      </c>
      <c r="BK300">
        <v>2.07E-2</v>
      </c>
    </row>
    <row r="301" spans="1:63" x14ac:dyDescent="0.25">
      <c r="A301" t="s">
        <v>301</v>
      </c>
      <c r="B301">
        <v>47639</v>
      </c>
      <c r="C301">
        <v>114</v>
      </c>
      <c r="D301">
        <v>9.74</v>
      </c>
      <c r="E301" s="1">
        <v>1110.3800000000001</v>
      </c>
      <c r="F301" s="1">
        <v>1121.75</v>
      </c>
      <c r="G301">
        <v>1.8E-3</v>
      </c>
      <c r="H301">
        <v>0</v>
      </c>
      <c r="I301">
        <v>3.5999999999999999E-3</v>
      </c>
      <c r="J301">
        <v>8.9999999999999998E-4</v>
      </c>
      <c r="K301">
        <v>5.3E-3</v>
      </c>
      <c r="L301">
        <v>0.94920000000000004</v>
      </c>
      <c r="M301">
        <v>3.9199999999999999E-2</v>
      </c>
      <c r="N301">
        <v>0.42749999999999999</v>
      </c>
      <c r="O301">
        <v>0</v>
      </c>
      <c r="P301">
        <v>0.1865</v>
      </c>
      <c r="Q301" s="1">
        <v>58198.07</v>
      </c>
      <c r="R301">
        <v>0.13950000000000001</v>
      </c>
      <c r="S301">
        <v>0.22090000000000001</v>
      </c>
      <c r="T301">
        <v>0.63949999999999996</v>
      </c>
      <c r="U301">
        <v>12.61</v>
      </c>
      <c r="V301" s="1">
        <v>41743.730000000003</v>
      </c>
      <c r="W301">
        <v>84.81</v>
      </c>
      <c r="X301" s="1">
        <v>118085.22</v>
      </c>
      <c r="Y301">
        <v>0.92520000000000002</v>
      </c>
      <c r="Z301">
        <v>3.04E-2</v>
      </c>
      <c r="AA301">
        <v>4.4400000000000002E-2</v>
      </c>
      <c r="AB301">
        <v>7.4800000000000005E-2</v>
      </c>
      <c r="AC301">
        <v>118.09</v>
      </c>
      <c r="AD301" s="1">
        <v>2664.77</v>
      </c>
      <c r="AE301">
        <v>321.8</v>
      </c>
      <c r="AF301" s="1">
        <v>115811.61</v>
      </c>
      <c r="AG301">
        <v>137</v>
      </c>
      <c r="AH301" s="1">
        <v>33585</v>
      </c>
      <c r="AI301" s="1">
        <v>47446</v>
      </c>
      <c r="AJ301">
        <v>25.5</v>
      </c>
      <c r="AK301">
        <v>22.34</v>
      </c>
      <c r="AL301">
        <v>25.25</v>
      </c>
      <c r="AM301">
        <v>4.4000000000000004</v>
      </c>
      <c r="AN301">
        <v>0</v>
      </c>
      <c r="AO301">
        <v>1.0261</v>
      </c>
      <c r="AP301" s="1">
        <v>1525.75</v>
      </c>
      <c r="AQ301" s="1">
        <v>2439.2199999999998</v>
      </c>
      <c r="AR301" s="1">
        <v>6880.22</v>
      </c>
      <c r="AS301">
        <v>601.36</v>
      </c>
      <c r="AT301">
        <v>192.62</v>
      </c>
      <c r="AU301" s="1">
        <v>11639.17</v>
      </c>
      <c r="AV301" s="1">
        <v>9784.81</v>
      </c>
      <c r="AW301">
        <v>0.67259999999999998</v>
      </c>
      <c r="AX301" s="1">
        <v>2143.9299999999998</v>
      </c>
      <c r="AY301">
        <v>0.1474</v>
      </c>
      <c r="AZ301" s="1">
        <v>1740.98</v>
      </c>
      <c r="BA301">
        <v>0.1197</v>
      </c>
      <c r="BB301">
        <v>878.55</v>
      </c>
      <c r="BC301">
        <v>6.0400000000000002E-2</v>
      </c>
      <c r="BD301" s="1">
        <v>14548.27</v>
      </c>
      <c r="BE301" s="1">
        <v>9926.6299999999992</v>
      </c>
      <c r="BF301">
        <v>4.3079000000000001</v>
      </c>
      <c r="BG301">
        <v>0.55800000000000005</v>
      </c>
      <c r="BH301">
        <v>0.20660000000000001</v>
      </c>
      <c r="BI301">
        <v>0.17449999999999999</v>
      </c>
      <c r="BJ301">
        <v>4.87E-2</v>
      </c>
      <c r="BK301">
        <v>1.21E-2</v>
      </c>
    </row>
    <row r="302" spans="1:63" x14ac:dyDescent="0.25">
      <c r="A302" t="s">
        <v>302</v>
      </c>
      <c r="B302">
        <v>48702</v>
      </c>
      <c r="C302">
        <v>11</v>
      </c>
      <c r="D302">
        <v>291.25</v>
      </c>
      <c r="E302" s="1">
        <v>3203.7</v>
      </c>
      <c r="F302" s="1">
        <v>3836.1</v>
      </c>
      <c r="G302">
        <v>2.4199999999999999E-2</v>
      </c>
      <c r="H302">
        <v>1.6000000000000001E-3</v>
      </c>
      <c r="I302">
        <v>9.4100000000000003E-2</v>
      </c>
      <c r="J302">
        <v>8.0000000000000004E-4</v>
      </c>
      <c r="K302">
        <v>6.4899999999999999E-2</v>
      </c>
      <c r="L302">
        <v>0.72629999999999995</v>
      </c>
      <c r="M302">
        <v>8.8099999999999998E-2</v>
      </c>
      <c r="N302">
        <v>0.66839999999999999</v>
      </c>
      <c r="O302">
        <v>4.4400000000000002E-2</v>
      </c>
      <c r="P302">
        <v>0.13589999999999999</v>
      </c>
      <c r="Q302" s="1">
        <v>72891.149999999994</v>
      </c>
      <c r="R302">
        <v>0.24199999999999999</v>
      </c>
      <c r="S302">
        <v>0.14230000000000001</v>
      </c>
      <c r="T302">
        <v>0.61570000000000003</v>
      </c>
      <c r="U302">
        <v>22</v>
      </c>
      <c r="V302" s="1">
        <v>110758.09</v>
      </c>
      <c r="W302">
        <v>145.53</v>
      </c>
      <c r="X302" s="1">
        <v>73464.75</v>
      </c>
      <c r="Y302">
        <v>0.69669999999999999</v>
      </c>
      <c r="Z302">
        <v>0.24360000000000001</v>
      </c>
      <c r="AA302">
        <v>5.9799999999999999E-2</v>
      </c>
      <c r="AB302">
        <v>0.30330000000000001</v>
      </c>
      <c r="AC302">
        <v>73.459999999999994</v>
      </c>
      <c r="AD302" s="1">
        <v>3416.32</v>
      </c>
      <c r="AE302">
        <v>470.8</v>
      </c>
      <c r="AF302" s="1">
        <v>54599.92</v>
      </c>
      <c r="AG302">
        <v>12</v>
      </c>
      <c r="AH302" s="1">
        <v>29925</v>
      </c>
      <c r="AI302" s="1">
        <v>45207</v>
      </c>
      <c r="AJ302">
        <v>65.3</v>
      </c>
      <c r="AK302">
        <v>42.76</v>
      </c>
      <c r="AL302">
        <v>52.59</v>
      </c>
      <c r="AM302">
        <v>6.8</v>
      </c>
      <c r="AN302">
        <v>0</v>
      </c>
      <c r="AO302">
        <v>0.88239999999999996</v>
      </c>
      <c r="AP302" s="1">
        <v>1219.74</v>
      </c>
      <c r="AQ302" s="1">
        <v>2030.64</v>
      </c>
      <c r="AR302" s="1">
        <v>7945.91</v>
      </c>
      <c r="AS302" s="1">
        <v>1018.92</v>
      </c>
      <c r="AT302">
        <v>614.99</v>
      </c>
      <c r="AU302" s="1">
        <v>12830.19</v>
      </c>
      <c r="AV302" s="1">
        <v>7590.45</v>
      </c>
      <c r="AW302">
        <v>0.56989999999999996</v>
      </c>
      <c r="AX302" s="1">
        <v>2566.63</v>
      </c>
      <c r="AY302">
        <v>0.19270000000000001</v>
      </c>
      <c r="AZ302" s="1">
        <v>1830.88</v>
      </c>
      <c r="BA302">
        <v>0.13750000000000001</v>
      </c>
      <c r="BB302" s="1">
        <v>1331.66</v>
      </c>
      <c r="BC302">
        <v>0.1</v>
      </c>
      <c r="BD302" s="1">
        <v>13319.61</v>
      </c>
      <c r="BE302" s="1">
        <v>8916.89</v>
      </c>
      <c r="BF302">
        <v>4.0800999999999998</v>
      </c>
      <c r="BG302">
        <v>0.58919999999999995</v>
      </c>
      <c r="BH302">
        <v>0.25209999999999999</v>
      </c>
      <c r="BI302">
        <v>0.12590000000000001</v>
      </c>
      <c r="BJ302">
        <v>2.53E-2</v>
      </c>
      <c r="BK302">
        <v>7.4999999999999997E-3</v>
      </c>
    </row>
    <row r="303" spans="1:63" x14ac:dyDescent="0.25">
      <c r="A303" t="s">
        <v>303</v>
      </c>
      <c r="B303">
        <v>44289</v>
      </c>
      <c r="C303">
        <v>3</v>
      </c>
      <c r="D303">
        <v>521.83000000000004</v>
      </c>
      <c r="E303" s="1">
        <v>1565.48</v>
      </c>
      <c r="F303" s="1">
        <v>1596.39</v>
      </c>
      <c r="G303">
        <v>2.76E-2</v>
      </c>
      <c r="H303">
        <v>0</v>
      </c>
      <c r="I303">
        <v>1.0699999999999999E-2</v>
      </c>
      <c r="J303">
        <v>1.2999999999999999E-3</v>
      </c>
      <c r="K303">
        <v>4.5699999999999998E-2</v>
      </c>
      <c r="L303">
        <v>0.87339999999999995</v>
      </c>
      <c r="M303">
        <v>4.1399999999999999E-2</v>
      </c>
      <c r="N303">
        <v>6.1499999999999999E-2</v>
      </c>
      <c r="O303">
        <v>1.4200000000000001E-2</v>
      </c>
      <c r="P303">
        <v>9.7000000000000003E-2</v>
      </c>
      <c r="Q303" s="1">
        <v>82343</v>
      </c>
      <c r="R303">
        <v>4.9000000000000002E-2</v>
      </c>
      <c r="S303">
        <v>0.18629999999999999</v>
      </c>
      <c r="T303">
        <v>0.76470000000000005</v>
      </c>
      <c r="U303">
        <v>9.15</v>
      </c>
      <c r="V303" s="1">
        <v>104038.15</v>
      </c>
      <c r="W303">
        <v>167.82</v>
      </c>
      <c r="X303" s="1">
        <v>246266.13</v>
      </c>
      <c r="Y303">
        <v>0.90090000000000003</v>
      </c>
      <c r="Z303">
        <v>7.6200000000000004E-2</v>
      </c>
      <c r="AA303">
        <v>2.29E-2</v>
      </c>
      <c r="AB303">
        <v>9.9099999999999994E-2</v>
      </c>
      <c r="AC303">
        <v>246.27</v>
      </c>
      <c r="AD303" s="1">
        <v>12478.88</v>
      </c>
      <c r="AE303" s="1">
        <v>1353.89</v>
      </c>
      <c r="AF303" s="1">
        <v>253497.32</v>
      </c>
      <c r="AG303">
        <v>552</v>
      </c>
      <c r="AH303" s="1">
        <v>68013</v>
      </c>
      <c r="AI303" s="1">
        <v>141591</v>
      </c>
      <c r="AJ303">
        <v>103.77</v>
      </c>
      <c r="AK303">
        <v>48.16</v>
      </c>
      <c r="AL303">
        <v>64.349999999999994</v>
      </c>
      <c r="AM303">
        <v>4.26</v>
      </c>
      <c r="AN303">
        <v>0</v>
      </c>
      <c r="AO303">
        <v>0.68259999999999998</v>
      </c>
      <c r="AP303" s="1">
        <v>1716.56</v>
      </c>
      <c r="AQ303" s="1">
        <v>1583.46</v>
      </c>
      <c r="AR303" s="1">
        <v>8088.87</v>
      </c>
      <c r="AS303">
        <v>870.69</v>
      </c>
      <c r="AT303">
        <v>357.91</v>
      </c>
      <c r="AU303" s="1">
        <v>12617.5</v>
      </c>
      <c r="AV303" s="1">
        <v>2914.55</v>
      </c>
      <c r="AW303">
        <v>0.2029</v>
      </c>
      <c r="AX303" s="1">
        <v>10442.549999999999</v>
      </c>
      <c r="AY303">
        <v>0.72709999999999997</v>
      </c>
      <c r="AZ303">
        <v>701.39</v>
      </c>
      <c r="BA303">
        <v>4.8800000000000003E-2</v>
      </c>
      <c r="BB303">
        <v>303.38</v>
      </c>
      <c r="BC303">
        <v>2.1100000000000001E-2</v>
      </c>
      <c r="BD303" s="1">
        <v>14361.88</v>
      </c>
      <c r="BE303" s="1">
        <v>1360.57</v>
      </c>
      <c r="BF303">
        <v>0.1166</v>
      </c>
      <c r="BG303">
        <v>0.58289999999999997</v>
      </c>
      <c r="BH303">
        <v>0.1822</v>
      </c>
      <c r="BI303">
        <v>0.18859999999999999</v>
      </c>
      <c r="BJ303">
        <v>2.9000000000000001E-2</v>
      </c>
      <c r="BK303">
        <v>1.7299999999999999E-2</v>
      </c>
    </row>
    <row r="304" spans="1:63" x14ac:dyDescent="0.25">
      <c r="A304" t="s">
        <v>304</v>
      </c>
      <c r="B304">
        <v>46128</v>
      </c>
      <c r="C304">
        <v>31</v>
      </c>
      <c r="D304">
        <v>46.59</v>
      </c>
      <c r="E304" s="1">
        <v>1444.19</v>
      </c>
      <c r="F304" s="1">
        <v>1442.46</v>
      </c>
      <c r="G304">
        <v>2.0999999999999999E-3</v>
      </c>
      <c r="H304">
        <v>0</v>
      </c>
      <c r="I304">
        <v>6.1999999999999998E-3</v>
      </c>
      <c r="J304">
        <v>6.9999999999999999E-4</v>
      </c>
      <c r="K304">
        <v>2.01E-2</v>
      </c>
      <c r="L304">
        <v>0.9577</v>
      </c>
      <c r="M304">
        <v>1.32E-2</v>
      </c>
      <c r="N304">
        <v>0.31519999999999998</v>
      </c>
      <c r="O304">
        <v>4.4999999999999997E-3</v>
      </c>
      <c r="P304">
        <v>0.13270000000000001</v>
      </c>
      <c r="Q304" s="1">
        <v>53497.69</v>
      </c>
      <c r="R304">
        <v>0.49559999999999998</v>
      </c>
      <c r="S304">
        <v>7.0800000000000002E-2</v>
      </c>
      <c r="T304">
        <v>0.43359999999999999</v>
      </c>
      <c r="U304">
        <v>10.88</v>
      </c>
      <c r="V304" s="1">
        <v>84078.22</v>
      </c>
      <c r="W304">
        <v>125.74</v>
      </c>
      <c r="X304" s="1">
        <v>114612.74</v>
      </c>
      <c r="Y304">
        <v>0.91090000000000004</v>
      </c>
      <c r="Z304">
        <v>5.1900000000000002E-2</v>
      </c>
      <c r="AA304">
        <v>3.7199999999999997E-2</v>
      </c>
      <c r="AB304">
        <v>8.9099999999999999E-2</v>
      </c>
      <c r="AC304">
        <v>114.61</v>
      </c>
      <c r="AD304" s="1">
        <v>3406.3</v>
      </c>
      <c r="AE304">
        <v>579.13</v>
      </c>
      <c r="AF304" s="1">
        <v>116379.89</v>
      </c>
      <c r="AG304">
        <v>138</v>
      </c>
      <c r="AH304" s="1">
        <v>38574</v>
      </c>
      <c r="AI304" s="1">
        <v>60044</v>
      </c>
      <c r="AJ304">
        <v>31.77</v>
      </c>
      <c r="AK304">
        <v>29.52</v>
      </c>
      <c r="AL304">
        <v>31.77</v>
      </c>
      <c r="AM304">
        <v>3.12</v>
      </c>
      <c r="AN304">
        <v>771.59</v>
      </c>
      <c r="AO304">
        <v>1.0284</v>
      </c>
      <c r="AP304" s="1">
        <v>1460.89</v>
      </c>
      <c r="AQ304" s="1">
        <v>2617.5100000000002</v>
      </c>
      <c r="AR304" s="1">
        <v>6453.19</v>
      </c>
      <c r="AS304">
        <v>860.3</v>
      </c>
      <c r="AT304">
        <v>293.97000000000003</v>
      </c>
      <c r="AU304" s="1">
        <v>11685.86</v>
      </c>
      <c r="AV304" s="1">
        <v>6725.18</v>
      </c>
      <c r="AW304">
        <v>0.5333</v>
      </c>
      <c r="AX304" s="1">
        <v>3699.27</v>
      </c>
      <c r="AY304">
        <v>0.29330000000000001</v>
      </c>
      <c r="AZ304" s="1">
        <v>1459.34</v>
      </c>
      <c r="BA304">
        <v>0.1157</v>
      </c>
      <c r="BB304">
        <v>727.62</v>
      </c>
      <c r="BC304">
        <v>5.7700000000000001E-2</v>
      </c>
      <c r="BD304" s="1">
        <v>12611.41</v>
      </c>
      <c r="BE304" s="1">
        <v>6647.59</v>
      </c>
      <c r="BF304">
        <v>1.8262</v>
      </c>
      <c r="BG304">
        <v>0.49709999999999999</v>
      </c>
      <c r="BH304">
        <v>0.18029999999999999</v>
      </c>
      <c r="BI304">
        <v>0.2848</v>
      </c>
      <c r="BJ304">
        <v>2.0299999999999999E-2</v>
      </c>
      <c r="BK304">
        <v>1.7399999999999999E-2</v>
      </c>
    </row>
    <row r="305" spans="1:63" x14ac:dyDescent="0.25">
      <c r="A305" t="s">
        <v>305</v>
      </c>
      <c r="B305">
        <v>47886</v>
      </c>
      <c r="C305">
        <v>45</v>
      </c>
      <c r="D305">
        <v>58.33</v>
      </c>
      <c r="E305" s="1">
        <v>2624.84</v>
      </c>
      <c r="F305" s="1">
        <v>2865.23</v>
      </c>
      <c r="G305">
        <v>4.8999999999999998E-3</v>
      </c>
      <c r="H305">
        <v>1E-3</v>
      </c>
      <c r="I305">
        <v>8.6999999999999994E-3</v>
      </c>
      <c r="J305">
        <v>6.9999999999999999E-4</v>
      </c>
      <c r="K305">
        <v>5.45E-2</v>
      </c>
      <c r="L305">
        <v>0.87849999999999995</v>
      </c>
      <c r="M305">
        <v>5.1700000000000003E-2</v>
      </c>
      <c r="N305">
        <v>0.34289999999999998</v>
      </c>
      <c r="O305">
        <v>1.52E-2</v>
      </c>
      <c r="P305">
        <v>0.1323</v>
      </c>
      <c r="Q305" s="1">
        <v>70447.98</v>
      </c>
      <c r="R305">
        <v>0.13289999999999999</v>
      </c>
      <c r="S305">
        <v>0.15190000000000001</v>
      </c>
      <c r="T305">
        <v>0.71519999999999995</v>
      </c>
      <c r="U305">
        <v>18</v>
      </c>
      <c r="V305" s="1">
        <v>85660</v>
      </c>
      <c r="W305">
        <v>144.12</v>
      </c>
      <c r="X305" s="1">
        <v>150639.65</v>
      </c>
      <c r="Y305">
        <v>0.82869999999999999</v>
      </c>
      <c r="Z305">
        <v>0.13700000000000001</v>
      </c>
      <c r="AA305">
        <v>3.4299999999999997E-2</v>
      </c>
      <c r="AB305">
        <v>0.17130000000000001</v>
      </c>
      <c r="AC305">
        <v>150.63999999999999</v>
      </c>
      <c r="AD305" s="1">
        <v>4629.3900000000003</v>
      </c>
      <c r="AE305">
        <v>528.42999999999995</v>
      </c>
      <c r="AF305" s="1">
        <v>136849.9</v>
      </c>
      <c r="AG305">
        <v>220</v>
      </c>
      <c r="AH305" s="1">
        <v>35307</v>
      </c>
      <c r="AI305" s="1">
        <v>53757</v>
      </c>
      <c r="AJ305">
        <v>57.41</v>
      </c>
      <c r="AK305">
        <v>29.54</v>
      </c>
      <c r="AL305">
        <v>31.23</v>
      </c>
      <c r="AM305">
        <v>4.8499999999999996</v>
      </c>
      <c r="AN305">
        <v>0</v>
      </c>
      <c r="AO305">
        <v>0.98080000000000001</v>
      </c>
      <c r="AP305" s="1">
        <v>1419.28</v>
      </c>
      <c r="AQ305" s="1">
        <v>2083.94</v>
      </c>
      <c r="AR305" s="1">
        <v>6151.41</v>
      </c>
      <c r="AS305">
        <v>665.31</v>
      </c>
      <c r="AT305">
        <v>65.06</v>
      </c>
      <c r="AU305" s="1">
        <v>10385</v>
      </c>
      <c r="AV305" s="1">
        <v>5269.31</v>
      </c>
      <c r="AW305">
        <v>0.47110000000000002</v>
      </c>
      <c r="AX305" s="1">
        <v>4149.72</v>
      </c>
      <c r="AY305">
        <v>0.371</v>
      </c>
      <c r="AZ305" s="1">
        <v>1063.29</v>
      </c>
      <c r="BA305">
        <v>9.5100000000000004E-2</v>
      </c>
      <c r="BB305">
        <v>703.1</v>
      </c>
      <c r="BC305">
        <v>6.2899999999999998E-2</v>
      </c>
      <c r="BD305" s="1">
        <v>11185.41</v>
      </c>
      <c r="BE305" s="1">
        <v>5183.3500000000004</v>
      </c>
      <c r="BF305">
        <v>1.4132</v>
      </c>
      <c r="BG305">
        <v>0.58099999999999996</v>
      </c>
      <c r="BH305">
        <v>0.217</v>
      </c>
      <c r="BI305">
        <v>0.16919999999999999</v>
      </c>
      <c r="BJ305">
        <v>2.53E-2</v>
      </c>
      <c r="BK305">
        <v>7.4999999999999997E-3</v>
      </c>
    </row>
    <row r="306" spans="1:63" x14ac:dyDescent="0.25">
      <c r="A306" t="s">
        <v>306</v>
      </c>
      <c r="B306">
        <v>49452</v>
      </c>
      <c r="C306">
        <v>49</v>
      </c>
      <c r="D306">
        <v>64.260000000000005</v>
      </c>
      <c r="E306" s="1">
        <v>3148.62</v>
      </c>
      <c r="F306" s="1">
        <v>2936.64</v>
      </c>
      <c r="G306">
        <v>2E-3</v>
      </c>
      <c r="H306">
        <v>6.9999999999999999E-4</v>
      </c>
      <c r="I306">
        <v>4.3200000000000002E-2</v>
      </c>
      <c r="J306">
        <v>2.9999999999999997E-4</v>
      </c>
      <c r="K306">
        <v>2.7199999999999998E-2</v>
      </c>
      <c r="L306">
        <v>0.85840000000000005</v>
      </c>
      <c r="M306">
        <v>6.8099999999999994E-2</v>
      </c>
      <c r="N306">
        <v>0.63739999999999997</v>
      </c>
      <c r="O306">
        <v>0</v>
      </c>
      <c r="P306">
        <v>0.1613</v>
      </c>
      <c r="Q306" s="1">
        <v>53831.95</v>
      </c>
      <c r="R306">
        <v>0.16</v>
      </c>
      <c r="S306">
        <v>0.2044</v>
      </c>
      <c r="T306">
        <v>0.63560000000000005</v>
      </c>
      <c r="U306">
        <v>21.55</v>
      </c>
      <c r="V306" s="1">
        <v>80416.27</v>
      </c>
      <c r="W306">
        <v>145.05000000000001</v>
      </c>
      <c r="X306" s="1">
        <v>106137.82</v>
      </c>
      <c r="Y306">
        <v>0.71540000000000004</v>
      </c>
      <c r="Z306">
        <v>0.2049</v>
      </c>
      <c r="AA306">
        <v>7.9699999999999993E-2</v>
      </c>
      <c r="AB306">
        <v>0.28460000000000002</v>
      </c>
      <c r="AC306">
        <v>106.14</v>
      </c>
      <c r="AD306" s="1">
        <v>3920.41</v>
      </c>
      <c r="AE306">
        <v>500.78</v>
      </c>
      <c r="AF306" s="1">
        <v>96201.69</v>
      </c>
      <c r="AG306">
        <v>83</v>
      </c>
      <c r="AH306" s="1">
        <v>29204</v>
      </c>
      <c r="AI306" s="1">
        <v>43681</v>
      </c>
      <c r="AJ306">
        <v>60.4</v>
      </c>
      <c r="AK306">
        <v>30.15</v>
      </c>
      <c r="AL306">
        <v>51.51</v>
      </c>
      <c r="AM306">
        <v>4.4000000000000004</v>
      </c>
      <c r="AN306">
        <v>0</v>
      </c>
      <c r="AO306">
        <v>0.79810000000000003</v>
      </c>
      <c r="AP306" s="1">
        <v>1413.54</v>
      </c>
      <c r="AQ306" s="1">
        <v>1917.79</v>
      </c>
      <c r="AR306" s="1">
        <v>6923.24</v>
      </c>
      <c r="AS306">
        <v>474.26</v>
      </c>
      <c r="AT306">
        <v>374.43</v>
      </c>
      <c r="AU306" s="1">
        <v>11103.26</v>
      </c>
      <c r="AV306" s="1">
        <v>7728.96</v>
      </c>
      <c r="AW306">
        <v>0.58140000000000003</v>
      </c>
      <c r="AX306" s="1">
        <v>3597.43</v>
      </c>
      <c r="AY306">
        <v>0.27060000000000001</v>
      </c>
      <c r="AZ306">
        <v>895.68</v>
      </c>
      <c r="BA306">
        <v>6.7400000000000002E-2</v>
      </c>
      <c r="BB306" s="1">
        <v>1071.3</v>
      </c>
      <c r="BC306">
        <v>8.0600000000000005E-2</v>
      </c>
      <c r="BD306" s="1">
        <v>13293.37</v>
      </c>
      <c r="BE306" s="1">
        <v>5116.71</v>
      </c>
      <c r="BF306">
        <v>1.9515</v>
      </c>
      <c r="BG306">
        <v>0.4819</v>
      </c>
      <c r="BH306">
        <v>0.27500000000000002</v>
      </c>
      <c r="BI306">
        <v>0.2054</v>
      </c>
      <c r="BJ306">
        <v>2.6700000000000002E-2</v>
      </c>
      <c r="BK306">
        <v>1.0999999999999999E-2</v>
      </c>
    </row>
    <row r="307" spans="1:63" x14ac:dyDescent="0.25">
      <c r="A307" t="s">
        <v>307</v>
      </c>
      <c r="B307">
        <v>48272</v>
      </c>
      <c r="C307">
        <v>248</v>
      </c>
      <c r="D307">
        <v>5.2</v>
      </c>
      <c r="E307" s="1">
        <v>1290.78</v>
      </c>
      <c r="F307" s="1">
        <v>1148.5</v>
      </c>
      <c r="G307">
        <v>1.6999999999999999E-3</v>
      </c>
      <c r="H307">
        <v>0</v>
      </c>
      <c r="I307">
        <v>6.1000000000000004E-3</v>
      </c>
      <c r="J307">
        <v>0</v>
      </c>
      <c r="K307">
        <v>2.7E-2</v>
      </c>
      <c r="L307">
        <v>0.92779999999999996</v>
      </c>
      <c r="M307">
        <v>3.7400000000000003E-2</v>
      </c>
      <c r="N307">
        <v>0.41389999999999999</v>
      </c>
      <c r="O307">
        <v>6.7000000000000002E-3</v>
      </c>
      <c r="P307">
        <v>0.15989999999999999</v>
      </c>
      <c r="Q307" s="1">
        <v>58035.03</v>
      </c>
      <c r="R307">
        <v>0.37630000000000002</v>
      </c>
      <c r="S307">
        <v>0.1183</v>
      </c>
      <c r="T307">
        <v>0.50539999999999996</v>
      </c>
      <c r="U307">
        <v>9.1999999999999993</v>
      </c>
      <c r="V307" s="1">
        <v>80645.87</v>
      </c>
      <c r="W307">
        <v>136.76</v>
      </c>
      <c r="X307" s="1">
        <v>265014.74</v>
      </c>
      <c r="Y307">
        <v>0.88300000000000001</v>
      </c>
      <c r="Z307">
        <v>3.2300000000000002E-2</v>
      </c>
      <c r="AA307">
        <v>8.4699999999999998E-2</v>
      </c>
      <c r="AB307">
        <v>0.11700000000000001</v>
      </c>
      <c r="AC307">
        <v>265.01</v>
      </c>
      <c r="AD307" s="1">
        <v>6793.17</v>
      </c>
      <c r="AE307">
        <v>651.73</v>
      </c>
      <c r="AF307" s="1">
        <v>265426.42</v>
      </c>
      <c r="AG307">
        <v>563</v>
      </c>
      <c r="AH307" s="1">
        <v>37676</v>
      </c>
      <c r="AI307" s="1">
        <v>57778</v>
      </c>
      <c r="AJ307">
        <v>47.55</v>
      </c>
      <c r="AK307">
        <v>22.77</v>
      </c>
      <c r="AL307">
        <v>46.57</v>
      </c>
      <c r="AM307">
        <v>5.0999999999999996</v>
      </c>
      <c r="AN307" s="1">
        <v>1255.79</v>
      </c>
      <c r="AO307">
        <v>1.6060000000000001</v>
      </c>
      <c r="AP307" s="1">
        <v>1894.86</v>
      </c>
      <c r="AQ307" s="1">
        <v>2254.2199999999998</v>
      </c>
      <c r="AR307" s="1">
        <v>7320.2</v>
      </c>
      <c r="AS307">
        <v>580.11</v>
      </c>
      <c r="AT307">
        <v>390.3</v>
      </c>
      <c r="AU307" s="1">
        <v>12439.69</v>
      </c>
      <c r="AV307" s="1">
        <v>5017.55</v>
      </c>
      <c r="AW307">
        <v>0.31929999999999997</v>
      </c>
      <c r="AX307" s="1">
        <v>7647.65</v>
      </c>
      <c r="AY307">
        <v>0.48659999999999998</v>
      </c>
      <c r="AZ307" s="1">
        <v>2296.2600000000002</v>
      </c>
      <c r="BA307">
        <v>0.14610000000000001</v>
      </c>
      <c r="BB307">
        <v>754.12</v>
      </c>
      <c r="BC307">
        <v>4.8000000000000001E-2</v>
      </c>
      <c r="BD307" s="1">
        <v>15715.58</v>
      </c>
      <c r="BE307" s="1">
        <v>2980.86</v>
      </c>
      <c r="BF307">
        <v>0.7792</v>
      </c>
      <c r="BG307">
        <v>0.53710000000000002</v>
      </c>
      <c r="BH307">
        <v>0.248</v>
      </c>
      <c r="BI307">
        <v>0.17199999999999999</v>
      </c>
      <c r="BJ307">
        <v>2.87E-2</v>
      </c>
      <c r="BK307">
        <v>1.43E-2</v>
      </c>
    </row>
    <row r="308" spans="1:63" x14ac:dyDescent="0.25">
      <c r="A308" t="s">
        <v>308</v>
      </c>
      <c r="B308">
        <v>442</v>
      </c>
      <c r="C308">
        <v>115</v>
      </c>
      <c r="D308">
        <v>6.69</v>
      </c>
      <c r="E308">
        <v>769.15</v>
      </c>
      <c r="F308">
        <v>785.23</v>
      </c>
      <c r="G308">
        <v>1.2999999999999999E-3</v>
      </c>
      <c r="H308">
        <v>0</v>
      </c>
      <c r="I308">
        <v>3.8E-3</v>
      </c>
      <c r="J308">
        <v>0</v>
      </c>
      <c r="K308">
        <v>2.5000000000000001E-3</v>
      </c>
      <c r="L308">
        <v>0.97829999999999995</v>
      </c>
      <c r="M308">
        <v>1.4E-2</v>
      </c>
      <c r="N308">
        <v>0.99980000000000002</v>
      </c>
      <c r="O308">
        <v>0</v>
      </c>
      <c r="P308">
        <v>0.20849999999999999</v>
      </c>
      <c r="Q308" s="1">
        <v>62377.5</v>
      </c>
      <c r="R308">
        <v>0.1552</v>
      </c>
      <c r="S308">
        <v>3.4500000000000003E-2</v>
      </c>
      <c r="T308">
        <v>0.81030000000000002</v>
      </c>
      <c r="U308">
        <v>7</v>
      </c>
      <c r="V308" s="1">
        <v>82703.429999999993</v>
      </c>
      <c r="W308">
        <v>109.63</v>
      </c>
      <c r="X308" s="1">
        <v>170123.41</v>
      </c>
      <c r="Y308">
        <v>0.4214</v>
      </c>
      <c r="Z308">
        <v>0.43469999999999998</v>
      </c>
      <c r="AA308">
        <v>0.1439</v>
      </c>
      <c r="AB308">
        <v>0.5786</v>
      </c>
      <c r="AC308">
        <v>170.12</v>
      </c>
      <c r="AD308" s="1">
        <v>3783.45</v>
      </c>
      <c r="AE308">
        <v>262.58999999999997</v>
      </c>
      <c r="AF308" s="1">
        <v>302067.18</v>
      </c>
      <c r="AG308">
        <v>583</v>
      </c>
      <c r="AH308" s="1">
        <v>29145</v>
      </c>
      <c r="AI308" s="1">
        <v>44269</v>
      </c>
      <c r="AJ308">
        <v>26.5</v>
      </c>
      <c r="AK308">
        <v>20</v>
      </c>
      <c r="AL308">
        <v>23</v>
      </c>
      <c r="AM308">
        <v>3.8</v>
      </c>
      <c r="AN308">
        <v>0</v>
      </c>
      <c r="AO308">
        <v>0.7893</v>
      </c>
      <c r="AP308" s="1">
        <v>1757.61</v>
      </c>
      <c r="AQ308" s="1">
        <v>2357.2800000000002</v>
      </c>
      <c r="AR308" s="1">
        <v>7523.97</v>
      </c>
      <c r="AS308">
        <v>395.79</v>
      </c>
      <c r="AT308">
        <v>277.23</v>
      </c>
      <c r="AU308" s="1">
        <v>12311.88</v>
      </c>
      <c r="AV308" s="1">
        <v>8559.56</v>
      </c>
      <c r="AW308">
        <v>0.55359999999999998</v>
      </c>
      <c r="AX308" s="1">
        <v>4450.96</v>
      </c>
      <c r="AY308">
        <v>0.28789999999999999</v>
      </c>
      <c r="AZ308" s="1">
        <v>1042.82</v>
      </c>
      <c r="BA308">
        <v>6.7500000000000004E-2</v>
      </c>
      <c r="BB308" s="1">
        <v>1407.08</v>
      </c>
      <c r="BC308">
        <v>9.0999999999999998E-2</v>
      </c>
      <c r="BD308" s="1">
        <v>15460.42</v>
      </c>
      <c r="BE308" s="1">
        <v>4480.2299999999996</v>
      </c>
      <c r="BF308">
        <v>2.5569000000000002</v>
      </c>
      <c r="BG308">
        <v>0.51090000000000002</v>
      </c>
      <c r="BH308">
        <v>0.26</v>
      </c>
      <c r="BI308">
        <v>0.18640000000000001</v>
      </c>
      <c r="BJ308">
        <v>2.12E-2</v>
      </c>
      <c r="BK308">
        <v>2.1499999999999998E-2</v>
      </c>
    </row>
    <row r="309" spans="1:63" x14ac:dyDescent="0.25">
      <c r="A309" t="s">
        <v>309</v>
      </c>
      <c r="B309">
        <v>50005</v>
      </c>
      <c r="C309">
        <v>14</v>
      </c>
      <c r="D309">
        <v>89.54</v>
      </c>
      <c r="E309" s="1">
        <v>1253.57</v>
      </c>
      <c r="F309" s="1">
        <v>1260.5899999999999</v>
      </c>
      <c r="G309">
        <v>2.3999999999999998E-3</v>
      </c>
      <c r="H309">
        <v>0</v>
      </c>
      <c r="I309">
        <v>5.4999999999999997E-3</v>
      </c>
      <c r="J309">
        <v>8.0000000000000004E-4</v>
      </c>
      <c r="K309">
        <v>6.3E-3</v>
      </c>
      <c r="L309">
        <v>0.96430000000000005</v>
      </c>
      <c r="M309">
        <v>2.06E-2</v>
      </c>
      <c r="N309">
        <v>0.25600000000000001</v>
      </c>
      <c r="O309">
        <v>8.0000000000000004E-4</v>
      </c>
      <c r="P309">
        <v>0.16309999999999999</v>
      </c>
      <c r="Q309" s="1">
        <v>57156.72</v>
      </c>
      <c r="R309">
        <v>0.23530000000000001</v>
      </c>
      <c r="S309">
        <v>0.21179999999999999</v>
      </c>
      <c r="T309">
        <v>0.55289999999999995</v>
      </c>
      <c r="U309">
        <v>8.5</v>
      </c>
      <c r="V309" s="1">
        <v>85857.88</v>
      </c>
      <c r="W309">
        <v>143.47999999999999</v>
      </c>
      <c r="X309" s="1">
        <v>186842.51</v>
      </c>
      <c r="Y309">
        <v>0.77669999999999995</v>
      </c>
      <c r="Z309">
        <v>3.09E-2</v>
      </c>
      <c r="AA309">
        <v>0.19239999999999999</v>
      </c>
      <c r="AB309">
        <v>0.2233</v>
      </c>
      <c r="AC309">
        <v>186.84</v>
      </c>
      <c r="AD309" s="1">
        <v>9188.2199999999993</v>
      </c>
      <c r="AE309">
        <v>881.77</v>
      </c>
      <c r="AF309" s="1">
        <v>161931.71</v>
      </c>
      <c r="AG309">
        <v>344</v>
      </c>
      <c r="AH309" s="1">
        <v>40115</v>
      </c>
      <c r="AI309" s="1">
        <v>60492</v>
      </c>
      <c r="AJ309">
        <v>72.98</v>
      </c>
      <c r="AK309">
        <v>43.11</v>
      </c>
      <c r="AL309">
        <v>53.44</v>
      </c>
      <c r="AM309">
        <v>5.9</v>
      </c>
      <c r="AN309">
        <v>0</v>
      </c>
      <c r="AO309">
        <v>1.2259</v>
      </c>
      <c r="AP309" s="1">
        <v>1478.18</v>
      </c>
      <c r="AQ309" s="1">
        <v>2259.42</v>
      </c>
      <c r="AR309" s="1">
        <v>6573.27</v>
      </c>
      <c r="AS309" s="1">
        <v>1110.77</v>
      </c>
      <c r="AT309">
        <v>318.83</v>
      </c>
      <c r="AU309" s="1">
        <v>11740.47</v>
      </c>
      <c r="AV309" s="1">
        <v>5629.2</v>
      </c>
      <c r="AW309">
        <v>0.40239999999999998</v>
      </c>
      <c r="AX309" s="1">
        <v>7026.13</v>
      </c>
      <c r="AY309">
        <v>0.50219999999999998</v>
      </c>
      <c r="AZ309">
        <v>781.54</v>
      </c>
      <c r="BA309">
        <v>5.5899999999999998E-2</v>
      </c>
      <c r="BB309">
        <v>553.33000000000004</v>
      </c>
      <c r="BC309">
        <v>3.9600000000000003E-2</v>
      </c>
      <c r="BD309" s="1">
        <v>13990.2</v>
      </c>
      <c r="BE309" s="1">
        <v>4127.32</v>
      </c>
      <c r="BF309">
        <v>0.91849999999999998</v>
      </c>
      <c r="BG309">
        <v>0.55769999999999997</v>
      </c>
      <c r="BH309">
        <v>0.2268</v>
      </c>
      <c r="BI309">
        <v>0.1754</v>
      </c>
      <c r="BJ309">
        <v>2.1899999999999999E-2</v>
      </c>
      <c r="BK309">
        <v>1.8100000000000002E-2</v>
      </c>
    </row>
    <row r="310" spans="1:63" x14ac:dyDescent="0.25">
      <c r="A310" t="s">
        <v>310</v>
      </c>
      <c r="B310">
        <v>44297</v>
      </c>
      <c r="C310">
        <v>19</v>
      </c>
      <c r="D310">
        <v>250.45</v>
      </c>
      <c r="E310" s="1">
        <v>4758.5</v>
      </c>
      <c r="F310" s="1">
        <v>3370.27</v>
      </c>
      <c r="G310">
        <v>1.8E-3</v>
      </c>
      <c r="H310">
        <v>2.0999999999999999E-3</v>
      </c>
      <c r="I310">
        <v>0.2843</v>
      </c>
      <c r="J310">
        <v>1.1999999999999999E-3</v>
      </c>
      <c r="K310">
        <v>4.0099999999999997E-2</v>
      </c>
      <c r="L310">
        <v>0.5202</v>
      </c>
      <c r="M310">
        <v>0.15040000000000001</v>
      </c>
      <c r="N310">
        <v>0.99270000000000003</v>
      </c>
      <c r="O310">
        <v>6.7999999999999996E-3</v>
      </c>
      <c r="P310">
        <v>0.25069999999999998</v>
      </c>
      <c r="Q310" s="1">
        <v>56251.96</v>
      </c>
      <c r="R310">
        <v>0.1321</v>
      </c>
      <c r="S310">
        <v>0.16070000000000001</v>
      </c>
      <c r="T310">
        <v>0.70709999999999995</v>
      </c>
      <c r="U310">
        <v>31.5</v>
      </c>
      <c r="V310" s="1">
        <v>80161.100000000006</v>
      </c>
      <c r="W310">
        <v>150.11000000000001</v>
      </c>
      <c r="X310" s="1">
        <v>80711.25</v>
      </c>
      <c r="Y310">
        <v>0.65510000000000002</v>
      </c>
      <c r="Z310">
        <v>0.2485</v>
      </c>
      <c r="AA310">
        <v>9.64E-2</v>
      </c>
      <c r="AB310">
        <v>0.34489999999999998</v>
      </c>
      <c r="AC310">
        <v>80.709999999999994</v>
      </c>
      <c r="AD310" s="1">
        <v>4054.04</v>
      </c>
      <c r="AE310">
        <v>474.06</v>
      </c>
      <c r="AF310" s="1">
        <v>72895.81</v>
      </c>
      <c r="AG310">
        <v>38</v>
      </c>
      <c r="AH310" s="1">
        <v>24671</v>
      </c>
      <c r="AI310" s="1">
        <v>38080</v>
      </c>
      <c r="AJ310">
        <v>66.849999999999994</v>
      </c>
      <c r="AK310">
        <v>45.39</v>
      </c>
      <c r="AL310">
        <v>56.53</v>
      </c>
      <c r="AM310">
        <v>4.4000000000000004</v>
      </c>
      <c r="AN310">
        <v>0</v>
      </c>
      <c r="AO310">
        <v>1.3313999999999999</v>
      </c>
      <c r="AP310" s="1">
        <v>2634.78</v>
      </c>
      <c r="AQ310" s="1">
        <v>2659.11</v>
      </c>
      <c r="AR310" s="1">
        <v>8682.0300000000007</v>
      </c>
      <c r="AS310" s="1">
        <v>1323.05</v>
      </c>
      <c r="AT310">
        <v>113.53</v>
      </c>
      <c r="AU310" s="1">
        <v>15412.49</v>
      </c>
      <c r="AV310" s="1">
        <v>12091.26</v>
      </c>
      <c r="AW310">
        <v>0.61140000000000005</v>
      </c>
      <c r="AX310" s="1">
        <v>5095.3100000000004</v>
      </c>
      <c r="AY310">
        <v>0.2576</v>
      </c>
      <c r="AZ310">
        <v>937.86</v>
      </c>
      <c r="BA310">
        <v>4.7399999999999998E-2</v>
      </c>
      <c r="BB310" s="1">
        <v>1653.43</v>
      </c>
      <c r="BC310">
        <v>8.3599999999999994E-2</v>
      </c>
      <c r="BD310" s="1">
        <v>19777.86</v>
      </c>
      <c r="BE310" s="1">
        <v>4943.3999999999996</v>
      </c>
      <c r="BF310">
        <v>2.5226999999999999</v>
      </c>
      <c r="BG310">
        <v>0.41410000000000002</v>
      </c>
      <c r="BH310">
        <v>0.19489999999999999</v>
      </c>
      <c r="BI310">
        <v>0.35370000000000001</v>
      </c>
      <c r="BJ310">
        <v>2.3300000000000001E-2</v>
      </c>
      <c r="BK310">
        <v>1.4E-2</v>
      </c>
    </row>
    <row r="311" spans="1:63" x14ac:dyDescent="0.25">
      <c r="A311" t="s">
        <v>311</v>
      </c>
      <c r="B311">
        <v>44305</v>
      </c>
      <c r="C311">
        <v>5</v>
      </c>
      <c r="D311">
        <v>857.23</v>
      </c>
      <c r="E311" s="1">
        <v>4286.1400000000003</v>
      </c>
      <c r="F311" s="1">
        <v>3536.97</v>
      </c>
      <c r="G311">
        <v>2.9999999999999997E-4</v>
      </c>
      <c r="H311">
        <v>2.9999999999999997E-4</v>
      </c>
      <c r="I311">
        <v>0.90810000000000002</v>
      </c>
      <c r="J311">
        <v>2.9999999999999997E-4</v>
      </c>
      <c r="K311">
        <v>3.3599999999999998E-2</v>
      </c>
      <c r="L311">
        <v>2.0400000000000001E-2</v>
      </c>
      <c r="M311">
        <v>3.6999999999999998E-2</v>
      </c>
      <c r="N311">
        <v>0.99570000000000003</v>
      </c>
      <c r="O311">
        <v>8.9999999999999998E-4</v>
      </c>
      <c r="P311">
        <v>0.1908</v>
      </c>
      <c r="Q311" s="1">
        <v>66617.84</v>
      </c>
      <c r="R311">
        <v>0.26640000000000003</v>
      </c>
      <c r="S311">
        <v>0.17760000000000001</v>
      </c>
      <c r="T311">
        <v>0.55610000000000004</v>
      </c>
      <c r="U311">
        <v>32</v>
      </c>
      <c r="V311" s="1">
        <v>80636.72</v>
      </c>
      <c r="W311">
        <v>133.9</v>
      </c>
      <c r="X311" s="1">
        <v>64989.62</v>
      </c>
      <c r="Y311">
        <v>0.65459999999999996</v>
      </c>
      <c r="Z311">
        <v>0.29749999999999999</v>
      </c>
      <c r="AA311">
        <v>4.7899999999999998E-2</v>
      </c>
      <c r="AB311">
        <v>0.34539999999999998</v>
      </c>
      <c r="AC311">
        <v>64.989999999999995</v>
      </c>
      <c r="AD311" s="1">
        <v>3936.52</v>
      </c>
      <c r="AE311">
        <v>618.95000000000005</v>
      </c>
      <c r="AF311" s="1">
        <v>55836.68</v>
      </c>
      <c r="AG311">
        <v>14</v>
      </c>
      <c r="AH311" s="1">
        <v>27670</v>
      </c>
      <c r="AI311" s="1">
        <v>36205</v>
      </c>
      <c r="AJ311">
        <v>74.900000000000006</v>
      </c>
      <c r="AK311">
        <v>60.62</v>
      </c>
      <c r="AL311">
        <v>58.16</v>
      </c>
      <c r="AM311">
        <v>5.3</v>
      </c>
      <c r="AN311">
        <v>0</v>
      </c>
      <c r="AO311">
        <v>1.4945999999999999</v>
      </c>
      <c r="AP311" s="1">
        <v>1799.95</v>
      </c>
      <c r="AQ311" s="1">
        <v>2308.59</v>
      </c>
      <c r="AR311" s="1">
        <v>7233.13</v>
      </c>
      <c r="AS311">
        <v>757.24</v>
      </c>
      <c r="AT311">
        <v>272.47000000000003</v>
      </c>
      <c r="AU311" s="1">
        <v>12371.38</v>
      </c>
      <c r="AV311" s="1">
        <v>8448.9500000000007</v>
      </c>
      <c r="AW311">
        <v>0.57340000000000002</v>
      </c>
      <c r="AX311" s="1">
        <v>4121.7</v>
      </c>
      <c r="AY311">
        <v>0.2797</v>
      </c>
      <c r="AZ311">
        <v>654.49</v>
      </c>
      <c r="BA311">
        <v>4.4400000000000002E-2</v>
      </c>
      <c r="BB311" s="1">
        <v>1510.46</v>
      </c>
      <c r="BC311">
        <v>0.10249999999999999</v>
      </c>
      <c r="BD311" s="1">
        <v>14735.61</v>
      </c>
      <c r="BE311" s="1">
        <v>4943.71</v>
      </c>
      <c r="BF311">
        <v>3.2208999999999999</v>
      </c>
      <c r="BG311">
        <v>0.51500000000000001</v>
      </c>
      <c r="BH311">
        <v>0.18770000000000001</v>
      </c>
      <c r="BI311">
        <v>0.26879999999999998</v>
      </c>
      <c r="BJ311">
        <v>1.78E-2</v>
      </c>
      <c r="BK311">
        <v>1.06E-2</v>
      </c>
    </row>
    <row r="312" spans="1:63" x14ac:dyDescent="0.25">
      <c r="A312" t="s">
        <v>312</v>
      </c>
      <c r="B312">
        <v>45831</v>
      </c>
      <c r="C312">
        <v>101</v>
      </c>
      <c r="D312">
        <v>9.23</v>
      </c>
      <c r="E312">
        <v>932.32</v>
      </c>
      <c r="F312">
        <v>866.22</v>
      </c>
      <c r="G312">
        <v>1.1999999999999999E-3</v>
      </c>
      <c r="H312">
        <v>0</v>
      </c>
      <c r="I312">
        <v>2.3E-3</v>
      </c>
      <c r="J312">
        <v>2.3E-3</v>
      </c>
      <c r="K312">
        <v>9.1999999999999998E-3</v>
      </c>
      <c r="L312">
        <v>0.97460000000000002</v>
      </c>
      <c r="M312">
        <v>1.04E-2</v>
      </c>
      <c r="N312">
        <v>0.37190000000000001</v>
      </c>
      <c r="O312">
        <v>0</v>
      </c>
      <c r="P312">
        <v>0.11459999999999999</v>
      </c>
      <c r="Q312" s="1">
        <v>47942.49</v>
      </c>
      <c r="R312">
        <v>0.36990000000000001</v>
      </c>
      <c r="S312">
        <v>0.20549999999999999</v>
      </c>
      <c r="T312">
        <v>0.42470000000000002</v>
      </c>
      <c r="U312">
        <v>10.31</v>
      </c>
      <c r="V312" s="1">
        <v>55125.99</v>
      </c>
      <c r="W312">
        <v>86.4</v>
      </c>
      <c r="X312" s="1">
        <v>157589.41</v>
      </c>
      <c r="Y312">
        <v>0.9002</v>
      </c>
      <c r="Z312">
        <v>2.86E-2</v>
      </c>
      <c r="AA312">
        <v>7.1300000000000002E-2</v>
      </c>
      <c r="AB312">
        <v>9.98E-2</v>
      </c>
      <c r="AC312">
        <v>157.59</v>
      </c>
      <c r="AD312" s="1">
        <v>3809.29</v>
      </c>
      <c r="AE312">
        <v>476.29</v>
      </c>
      <c r="AF312" s="1">
        <v>157916.66</v>
      </c>
      <c r="AG312">
        <v>327</v>
      </c>
      <c r="AH312" s="1">
        <v>36013</v>
      </c>
      <c r="AI312" s="1">
        <v>51211</v>
      </c>
      <c r="AJ312">
        <v>44.7</v>
      </c>
      <c r="AK312">
        <v>22.52</v>
      </c>
      <c r="AL312">
        <v>25.07</v>
      </c>
      <c r="AM312">
        <v>4</v>
      </c>
      <c r="AN312">
        <v>0</v>
      </c>
      <c r="AO312">
        <v>0.86509999999999998</v>
      </c>
      <c r="AP312" s="1">
        <v>1453.99</v>
      </c>
      <c r="AQ312" s="1">
        <v>2018.95</v>
      </c>
      <c r="AR312" s="1">
        <v>6911.12</v>
      </c>
      <c r="AS312">
        <v>541.36</v>
      </c>
      <c r="AT312">
        <v>355.68</v>
      </c>
      <c r="AU312" s="1">
        <v>11281.1</v>
      </c>
      <c r="AV312" s="1">
        <v>6386.23</v>
      </c>
      <c r="AW312">
        <v>0.52339999999999998</v>
      </c>
      <c r="AX312" s="1">
        <v>3287.15</v>
      </c>
      <c r="AY312">
        <v>0.26939999999999997</v>
      </c>
      <c r="AZ312" s="1">
        <v>1448.93</v>
      </c>
      <c r="BA312">
        <v>0.1187</v>
      </c>
      <c r="BB312" s="1">
        <v>1079.52</v>
      </c>
      <c r="BC312">
        <v>8.8499999999999995E-2</v>
      </c>
      <c r="BD312" s="1">
        <v>12201.83</v>
      </c>
      <c r="BE312" s="1">
        <v>5212.59</v>
      </c>
      <c r="BF312">
        <v>1.5475000000000001</v>
      </c>
      <c r="BG312">
        <v>0.48020000000000002</v>
      </c>
      <c r="BH312">
        <v>0.23449999999999999</v>
      </c>
      <c r="BI312">
        <v>0.2278</v>
      </c>
      <c r="BJ312">
        <v>4.3900000000000002E-2</v>
      </c>
      <c r="BK312">
        <v>1.35E-2</v>
      </c>
    </row>
    <row r="313" spans="1:63" x14ac:dyDescent="0.25">
      <c r="A313" t="s">
        <v>313</v>
      </c>
      <c r="B313">
        <v>50211</v>
      </c>
      <c r="C313">
        <v>78</v>
      </c>
      <c r="D313">
        <v>8.7899999999999991</v>
      </c>
      <c r="E313">
        <v>685.47</v>
      </c>
      <c r="F313">
        <v>636.47</v>
      </c>
      <c r="G313">
        <v>6.3E-3</v>
      </c>
      <c r="H313">
        <v>0</v>
      </c>
      <c r="I313">
        <v>1.6000000000000001E-3</v>
      </c>
      <c r="J313">
        <v>3.0999999999999999E-3</v>
      </c>
      <c r="K313">
        <v>7.9000000000000008E-3</v>
      </c>
      <c r="L313">
        <v>0.96230000000000004</v>
      </c>
      <c r="M313">
        <v>1.89E-2</v>
      </c>
      <c r="N313">
        <v>0.40679999999999999</v>
      </c>
      <c r="O313">
        <v>0</v>
      </c>
      <c r="P313">
        <v>0.12540000000000001</v>
      </c>
      <c r="Q313" s="1">
        <v>62095.64</v>
      </c>
      <c r="R313">
        <v>0.21540000000000001</v>
      </c>
      <c r="S313">
        <v>0.2462</v>
      </c>
      <c r="T313">
        <v>0.53849999999999998</v>
      </c>
      <c r="U313">
        <v>4.1399999999999997</v>
      </c>
      <c r="V313" s="1">
        <v>88668.05</v>
      </c>
      <c r="W313">
        <v>158.13999999999999</v>
      </c>
      <c r="X313" s="1">
        <v>148464.21</v>
      </c>
      <c r="Y313">
        <v>0.92679999999999996</v>
      </c>
      <c r="Z313">
        <v>3.3300000000000003E-2</v>
      </c>
      <c r="AA313">
        <v>0.04</v>
      </c>
      <c r="AB313">
        <v>7.3200000000000001E-2</v>
      </c>
      <c r="AC313">
        <v>148.46</v>
      </c>
      <c r="AD313" s="1">
        <v>4552.7700000000004</v>
      </c>
      <c r="AE313">
        <v>688.95</v>
      </c>
      <c r="AF313" s="1">
        <v>148480.66</v>
      </c>
      <c r="AG313">
        <v>275</v>
      </c>
      <c r="AH313" s="1">
        <v>34112</v>
      </c>
      <c r="AI313" s="1">
        <v>51955</v>
      </c>
      <c r="AJ313">
        <v>42.25</v>
      </c>
      <c r="AK313">
        <v>30.17</v>
      </c>
      <c r="AL313">
        <v>30.58</v>
      </c>
      <c r="AM313">
        <v>5.2</v>
      </c>
      <c r="AN313">
        <v>0</v>
      </c>
      <c r="AO313">
        <v>1.0933999999999999</v>
      </c>
      <c r="AP313" s="1">
        <v>2438.3000000000002</v>
      </c>
      <c r="AQ313" s="1">
        <v>2764.27</v>
      </c>
      <c r="AR313" s="1">
        <v>8059.95</v>
      </c>
      <c r="AS313">
        <v>629.91999999999996</v>
      </c>
      <c r="AT313">
        <v>110.21</v>
      </c>
      <c r="AU313" s="1">
        <v>14002.65</v>
      </c>
      <c r="AV313" s="1">
        <v>8528.23</v>
      </c>
      <c r="AW313">
        <v>0.57350000000000001</v>
      </c>
      <c r="AX313" s="1">
        <v>4148.8100000000004</v>
      </c>
      <c r="AY313">
        <v>0.27900000000000003</v>
      </c>
      <c r="AZ313" s="1">
        <v>1419.85</v>
      </c>
      <c r="BA313">
        <v>9.5500000000000002E-2</v>
      </c>
      <c r="BB313">
        <v>773.82</v>
      </c>
      <c r="BC313">
        <v>5.1999999999999998E-2</v>
      </c>
      <c r="BD313" s="1">
        <v>14870.72</v>
      </c>
      <c r="BE313" s="1">
        <v>6101.35</v>
      </c>
      <c r="BF313">
        <v>1.6637</v>
      </c>
      <c r="BG313">
        <v>0.49390000000000001</v>
      </c>
      <c r="BH313">
        <v>0.20930000000000001</v>
      </c>
      <c r="BI313">
        <v>0.2336</v>
      </c>
      <c r="BJ313">
        <v>3.1600000000000003E-2</v>
      </c>
      <c r="BK313">
        <v>3.15E-2</v>
      </c>
    </row>
    <row r="314" spans="1:63" x14ac:dyDescent="0.25">
      <c r="A314" t="s">
        <v>314</v>
      </c>
      <c r="B314">
        <v>46805</v>
      </c>
      <c r="C314">
        <v>75</v>
      </c>
      <c r="D314">
        <v>14.35</v>
      </c>
      <c r="E314" s="1">
        <v>1076.45</v>
      </c>
      <c r="F314" s="1">
        <v>1138.3699999999999</v>
      </c>
      <c r="G314">
        <v>1.8E-3</v>
      </c>
      <c r="H314">
        <v>0</v>
      </c>
      <c r="I314">
        <v>4.4000000000000003E-3</v>
      </c>
      <c r="J314">
        <v>1.8E-3</v>
      </c>
      <c r="K314">
        <v>3.4200000000000001E-2</v>
      </c>
      <c r="L314">
        <v>0.92100000000000004</v>
      </c>
      <c r="M314">
        <v>3.6900000000000002E-2</v>
      </c>
      <c r="N314">
        <v>0.28920000000000001</v>
      </c>
      <c r="O314">
        <v>8.9999999999999998E-4</v>
      </c>
      <c r="P314">
        <v>0.1915</v>
      </c>
      <c r="Q314" s="1">
        <v>63871.08</v>
      </c>
      <c r="R314">
        <v>0.14119999999999999</v>
      </c>
      <c r="S314">
        <v>0.18820000000000001</v>
      </c>
      <c r="T314">
        <v>0.67059999999999997</v>
      </c>
      <c r="U314">
        <v>12</v>
      </c>
      <c r="V314" s="1">
        <v>70791.5</v>
      </c>
      <c r="W314">
        <v>86.14</v>
      </c>
      <c r="X314" s="1">
        <v>320705.73</v>
      </c>
      <c r="Y314">
        <v>0.48159999999999997</v>
      </c>
      <c r="Z314">
        <v>5.4800000000000001E-2</v>
      </c>
      <c r="AA314">
        <v>0.46360000000000001</v>
      </c>
      <c r="AB314">
        <v>0.51839999999999997</v>
      </c>
      <c r="AC314">
        <v>320.70999999999998</v>
      </c>
      <c r="AD314" s="1">
        <v>14781.31</v>
      </c>
      <c r="AE314">
        <v>691.99</v>
      </c>
      <c r="AF314" s="1">
        <v>171146.82</v>
      </c>
      <c r="AG314">
        <v>385</v>
      </c>
      <c r="AH314" s="1">
        <v>33721</v>
      </c>
      <c r="AI314" s="1">
        <v>49733</v>
      </c>
      <c r="AJ314">
        <v>62.75</v>
      </c>
      <c r="AK314">
        <v>29.95</v>
      </c>
      <c r="AL314">
        <v>47.02</v>
      </c>
      <c r="AM314">
        <v>5.7</v>
      </c>
      <c r="AN314">
        <v>0</v>
      </c>
      <c r="AO314">
        <v>1.3593999999999999</v>
      </c>
      <c r="AP314" s="1">
        <v>1813.2</v>
      </c>
      <c r="AQ314" s="1">
        <v>2437.3200000000002</v>
      </c>
      <c r="AR314" s="1">
        <v>7415.84</v>
      </c>
      <c r="AS314">
        <v>832.39</v>
      </c>
      <c r="AT314">
        <v>203.96</v>
      </c>
      <c r="AU314" s="1">
        <v>12702.72</v>
      </c>
      <c r="AV314" s="1">
        <v>4953.93</v>
      </c>
      <c r="AW314">
        <v>0.31369999999999998</v>
      </c>
      <c r="AX314" s="1">
        <v>6810.25</v>
      </c>
      <c r="AY314">
        <v>0.43120000000000003</v>
      </c>
      <c r="AZ314" s="1">
        <v>3256.27</v>
      </c>
      <c r="BA314">
        <v>0.20619999999999999</v>
      </c>
      <c r="BB314">
        <v>771.77</v>
      </c>
      <c r="BC314">
        <v>4.8899999999999999E-2</v>
      </c>
      <c r="BD314" s="1">
        <v>15792.21</v>
      </c>
      <c r="BE314" s="1">
        <v>3908.23</v>
      </c>
      <c r="BF314">
        <v>1.0755999999999999</v>
      </c>
      <c r="BG314">
        <v>0.53449999999999998</v>
      </c>
      <c r="BH314">
        <v>0.2283</v>
      </c>
      <c r="BI314">
        <v>0.1971</v>
      </c>
      <c r="BJ314">
        <v>2.4299999999999999E-2</v>
      </c>
      <c r="BK314">
        <v>1.5800000000000002E-2</v>
      </c>
    </row>
    <row r="315" spans="1:63" x14ac:dyDescent="0.25">
      <c r="A315" t="s">
        <v>315</v>
      </c>
      <c r="B315">
        <v>44313</v>
      </c>
      <c r="C315">
        <v>4</v>
      </c>
      <c r="D315">
        <v>412.8</v>
      </c>
      <c r="E315" s="1">
        <v>1651.2</v>
      </c>
      <c r="F315" s="1">
        <v>1586.96</v>
      </c>
      <c r="G315">
        <v>1.1299999999999999E-2</v>
      </c>
      <c r="H315">
        <v>5.9999999999999995E-4</v>
      </c>
      <c r="I315">
        <v>1.2E-2</v>
      </c>
      <c r="J315">
        <v>1.9E-3</v>
      </c>
      <c r="K315">
        <v>3.15E-2</v>
      </c>
      <c r="L315">
        <v>0.90869999999999995</v>
      </c>
      <c r="M315">
        <v>3.4000000000000002E-2</v>
      </c>
      <c r="N315">
        <v>9.6600000000000005E-2</v>
      </c>
      <c r="O315">
        <v>4.0000000000000001E-3</v>
      </c>
      <c r="P315">
        <v>8.8700000000000001E-2</v>
      </c>
      <c r="Q315" s="1">
        <v>76020.19</v>
      </c>
      <c r="R315">
        <v>9.7600000000000006E-2</v>
      </c>
      <c r="S315">
        <v>0.16259999999999999</v>
      </c>
      <c r="T315">
        <v>0.73980000000000001</v>
      </c>
      <c r="U315">
        <v>9.6999999999999993</v>
      </c>
      <c r="V315" s="1">
        <v>113528.91</v>
      </c>
      <c r="W315">
        <v>166.72</v>
      </c>
      <c r="X315" s="1">
        <v>236594.52</v>
      </c>
      <c r="Y315">
        <v>0.86140000000000005</v>
      </c>
      <c r="Z315">
        <v>0.1142</v>
      </c>
      <c r="AA315">
        <v>2.4400000000000002E-2</v>
      </c>
      <c r="AB315">
        <v>0.1386</v>
      </c>
      <c r="AC315">
        <v>236.59</v>
      </c>
      <c r="AD315" s="1">
        <v>13358.96</v>
      </c>
      <c r="AE315" s="1">
        <v>1324.82</v>
      </c>
      <c r="AF315" s="1">
        <v>245319.18</v>
      </c>
      <c r="AG315">
        <v>544</v>
      </c>
      <c r="AH315" s="1">
        <v>60184</v>
      </c>
      <c r="AI315" s="1">
        <v>155644</v>
      </c>
      <c r="AJ315">
        <v>112.22</v>
      </c>
      <c r="AK315">
        <v>52.28</v>
      </c>
      <c r="AL315">
        <v>76.12</v>
      </c>
      <c r="AM315">
        <v>5.85</v>
      </c>
      <c r="AN315">
        <v>0</v>
      </c>
      <c r="AO315">
        <v>0.78359999999999996</v>
      </c>
      <c r="AP315" s="1">
        <v>2182.94</v>
      </c>
      <c r="AQ315" s="1">
        <v>2231.4</v>
      </c>
      <c r="AR315" s="1">
        <v>9038.89</v>
      </c>
      <c r="AS315">
        <v>783.49</v>
      </c>
      <c r="AT315">
        <v>729.32</v>
      </c>
      <c r="AU315" s="1">
        <v>14966.03</v>
      </c>
      <c r="AV315" s="1">
        <v>3099.25</v>
      </c>
      <c r="AW315">
        <v>0.19189999999999999</v>
      </c>
      <c r="AX315" s="1">
        <v>12053.75</v>
      </c>
      <c r="AY315">
        <v>0.74639999999999995</v>
      </c>
      <c r="AZ315">
        <v>615.01</v>
      </c>
      <c r="BA315">
        <v>3.8100000000000002E-2</v>
      </c>
      <c r="BB315">
        <v>382.05</v>
      </c>
      <c r="BC315">
        <v>2.3699999999999999E-2</v>
      </c>
      <c r="BD315" s="1">
        <v>16150.07</v>
      </c>
      <c r="BE315" s="1">
        <v>1573.4</v>
      </c>
      <c r="BF315">
        <v>0.1381</v>
      </c>
      <c r="BG315">
        <v>0.56100000000000005</v>
      </c>
      <c r="BH315">
        <v>0.17810000000000001</v>
      </c>
      <c r="BI315">
        <v>0.2127</v>
      </c>
      <c r="BJ315">
        <v>3.4799999999999998E-2</v>
      </c>
      <c r="BK315">
        <v>1.35E-2</v>
      </c>
    </row>
    <row r="316" spans="1:63" x14ac:dyDescent="0.25">
      <c r="A316" t="s">
        <v>316</v>
      </c>
      <c r="B316">
        <v>44321</v>
      </c>
      <c r="C316">
        <v>71</v>
      </c>
      <c r="D316">
        <v>37.29</v>
      </c>
      <c r="E316" s="1">
        <v>2647.61</v>
      </c>
      <c r="F316" s="1">
        <v>2403.1</v>
      </c>
      <c r="G316">
        <v>7.9000000000000008E-3</v>
      </c>
      <c r="H316">
        <v>0</v>
      </c>
      <c r="I316">
        <v>1.17E-2</v>
      </c>
      <c r="J316">
        <v>4.0000000000000002E-4</v>
      </c>
      <c r="K316">
        <v>2.0400000000000001E-2</v>
      </c>
      <c r="L316">
        <v>0.91969999999999996</v>
      </c>
      <c r="M316">
        <v>0.04</v>
      </c>
      <c r="N316">
        <v>0.51890000000000003</v>
      </c>
      <c r="O316">
        <v>2.7000000000000001E-3</v>
      </c>
      <c r="P316">
        <v>0.1646</v>
      </c>
      <c r="Q316" s="1">
        <v>54335.71</v>
      </c>
      <c r="R316">
        <v>9.1499999999999998E-2</v>
      </c>
      <c r="S316">
        <v>0.24179999999999999</v>
      </c>
      <c r="T316">
        <v>0.66669999999999996</v>
      </c>
      <c r="U316">
        <v>18</v>
      </c>
      <c r="V316" s="1">
        <v>77626</v>
      </c>
      <c r="W316">
        <v>140.38</v>
      </c>
      <c r="X316" s="1">
        <v>206952.07</v>
      </c>
      <c r="Y316">
        <v>0.68979999999999997</v>
      </c>
      <c r="Z316">
        <v>0.26550000000000001</v>
      </c>
      <c r="AA316">
        <v>4.4699999999999997E-2</v>
      </c>
      <c r="AB316">
        <v>0.31019999999999998</v>
      </c>
      <c r="AC316">
        <v>206.95</v>
      </c>
      <c r="AD316" s="1">
        <v>6059.96</v>
      </c>
      <c r="AE316">
        <v>578.42999999999995</v>
      </c>
      <c r="AF316" s="1">
        <v>187384.46</v>
      </c>
      <c r="AG316">
        <v>437</v>
      </c>
      <c r="AH316" s="1">
        <v>32111</v>
      </c>
      <c r="AI316" s="1">
        <v>59839</v>
      </c>
      <c r="AJ316">
        <v>48.02</v>
      </c>
      <c r="AK316">
        <v>26.82</v>
      </c>
      <c r="AL316">
        <v>32.53</v>
      </c>
      <c r="AM316">
        <v>5</v>
      </c>
      <c r="AN316">
        <v>0</v>
      </c>
      <c r="AO316">
        <v>0.75860000000000005</v>
      </c>
      <c r="AP316" s="1">
        <v>1541.17</v>
      </c>
      <c r="AQ316" s="1">
        <v>1904.29</v>
      </c>
      <c r="AR316" s="1">
        <v>6092.4</v>
      </c>
      <c r="AS316">
        <v>510.56</v>
      </c>
      <c r="AT316">
        <v>708.26</v>
      </c>
      <c r="AU316" s="1">
        <v>10756.68</v>
      </c>
      <c r="AV316" s="1">
        <v>4537.79</v>
      </c>
      <c r="AW316">
        <v>0.38279999999999997</v>
      </c>
      <c r="AX316" s="1">
        <v>5433.75</v>
      </c>
      <c r="AY316">
        <v>0.45829999999999999</v>
      </c>
      <c r="AZ316">
        <v>748.48</v>
      </c>
      <c r="BA316">
        <v>6.3100000000000003E-2</v>
      </c>
      <c r="BB316" s="1">
        <v>1135.3900000000001</v>
      </c>
      <c r="BC316">
        <v>9.5799999999999996E-2</v>
      </c>
      <c r="BD316" s="1">
        <v>11855.42</v>
      </c>
      <c r="BE316" s="1">
        <v>3057.93</v>
      </c>
      <c r="BF316">
        <v>0.5877</v>
      </c>
      <c r="BG316">
        <v>0.51449999999999996</v>
      </c>
      <c r="BH316">
        <v>0.28120000000000001</v>
      </c>
      <c r="BI316">
        <v>0.16619999999999999</v>
      </c>
      <c r="BJ316">
        <v>2.29E-2</v>
      </c>
      <c r="BK316">
        <v>1.52E-2</v>
      </c>
    </row>
    <row r="317" spans="1:63" x14ac:dyDescent="0.25">
      <c r="A317" t="s">
        <v>317</v>
      </c>
      <c r="B317">
        <v>44339</v>
      </c>
      <c r="C317">
        <v>9</v>
      </c>
      <c r="D317">
        <v>572.66999999999996</v>
      </c>
      <c r="E317" s="1">
        <v>5154.03</v>
      </c>
      <c r="F317" s="1">
        <v>4442.63</v>
      </c>
      <c r="G317">
        <v>2E-3</v>
      </c>
      <c r="H317">
        <v>8.9999999999999998E-4</v>
      </c>
      <c r="I317">
        <v>7.0900000000000005E-2</v>
      </c>
      <c r="J317">
        <v>5.0000000000000001E-4</v>
      </c>
      <c r="K317">
        <v>7.5399999999999995E-2</v>
      </c>
      <c r="L317">
        <v>0.74719999999999998</v>
      </c>
      <c r="M317">
        <v>0.1031</v>
      </c>
      <c r="N317">
        <v>1</v>
      </c>
      <c r="O317">
        <v>1.6899999999999998E-2</v>
      </c>
      <c r="P317">
        <v>0.1865</v>
      </c>
      <c r="Q317" s="1">
        <v>55286.36</v>
      </c>
      <c r="R317">
        <v>0.29670000000000002</v>
      </c>
      <c r="S317">
        <v>0.21659999999999999</v>
      </c>
      <c r="T317">
        <v>0.48659999999999998</v>
      </c>
      <c r="U317">
        <v>41</v>
      </c>
      <c r="V317" s="1">
        <v>81364.66</v>
      </c>
      <c r="W317">
        <v>123.06</v>
      </c>
      <c r="X317" s="1">
        <v>74122.22</v>
      </c>
      <c r="Y317">
        <v>0.68179999999999996</v>
      </c>
      <c r="Z317">
        <v>0.20150000000000001</v>
      </c>
      <c r="AA317">
        <v>0.1167</v>
      </c>
      <c r="AB317">
        <v>0.31819999999999998</v>
      </c>
      <c r="AC317">
        <v>74.12</v>
      </c>
      <c r="AD317" s="1">
        <v>2176.7399999999998</v>
      </c>
      <c r="AE317">
        <v>255.32</v>
      </c>
      <c r="AF317" s="1">
        <v>64105.47</v>
      </c>
      <c r="AG317">
        <v>22</v>
      </c>
      <c r="AH317" s="1">
        <v>28201</v>
      </c>
      <c r="AI317" s="1">
        <v>37623</v>
      </c>
      <c r="AJ317">
        <v>41.11</v>
      </c>
      <c r="AK317">
        <v>27.53</v>
      </c>
      <c r="AL317">
        <v>28.77</v>
      </c>
      <c r="AM317">
        <v>3.3</v>
      </c>
      <c r="AN317">
        <v>0</v>
      </c>
      <c r="AO317">
        <v>0.86529999999999996</v>
      </c>
      <c r="AP317" s="1">
        <v>1905.4</v>
      </c>
      <c r="AQ317" s="1">
        <v>2338.36</v>
      </c>
      <c r="AR317" s="1">
        <v>7408.86</v>
      </c>
      <c r="AS317">
        <v>693.55</v>
      </c>
      <c r="AT317">
        <v>682.58</v>
      </c>
      <c r="AU317" s="1">
        <v>13028.75</v>
      </c>
      <c r="AV317" s="1">
        <v>10856.31</v>
      </c>
      <c r="AW317">
        <v>0.70299999999999996</v>
      </c>
      <c r="AX317" s="1">
        <v>2013.69</v>
      </c>
      <c r="AY317">
        <v>0.13039999999999999</v>
      </c>
      <c r="AZ317">
        <v>755.19</v>
      </c>
      <c r="BA317">
        <v>4.8899999999999999E-2</v>
      </c>
      <c r="BB317" s="1">
        <v>1818.23</v>
      </c>
      <c r="BC317">
        <v>0.1177</v>
      </c>
      <c r="BD317" s="1">
        <v>15443.42</v>
      </c>
      <c r="BE317" s="1">
        <v>7723.93</v>
      </c>
      <c r="BF317">
        <v>5.1852</v>
      </c>
      <c r="BG317">
        <v>0.53120000000000001</v>
      </c>
      <c r="BH317">
        <v>0.1953</v>
      </c>
      <c r="BI317">
        <v>0.2432</v>
      </c>
      <c r="BJ317">
        <v>2.3300000000000001E-2</v>
      </c>
      <c r="BK317">
        <v>6.8999999999999999E-3</v>
      </c>
    </row>
    <row r="318" spans="1:63" x14ac:dyDescent="0.25">
      <c r="A318" t="s">
        <v>318</v>
      </c>
      <c r="B318">
        <v>48553</v>
      </c>
      <c r="C318">
        <v>53</v>
      </c>
      <c r="D318">
        <v>15.58</v>
      </c>
      <c r="E318">
        <v>825.89</v>
      </c>
      <c r="F318">
        <v>847.05</v>
      </c>
      <c r="G318">
        <v>1.1999999999999999E-3</v>
      </c>
      <c r="H318">
        <v>0</v>
      </c>
      <c r="I318">
        <v>4.7000000000000002E-3</v>
      </c>
      <c r="J318">
        <v>0</v>
      </c>
      <c r="K318">
        <v>4.7000000000000002E-3</v>
      </c>
      <c r="L318">
        <v>0.98350000000000004</v>
      </c>
      <c r="M318">
        <v>5.8999999999999999E-3</v>
      </c>
      <c r="N318">
        <v>2.69E-2</v>
      </c>
      <c r="O318">
        <v>3.5000000000000001E-3</v>
      </c>
      <c r="P318">
        <v>0.1081</v>
      </c>
      <c r="Q318" s="1">
        <v>59767.66</v>
      </c>
      <c r="R318">
        <v>0.22220000000000001</v>
      </c>
      <c r="S318">
        <v>0.1429</v>
      </c>
      <c r="T318">
        <v>0.63490000000000002</v>
      </c>
      <c r="U318">
        <v>9</v>
      </c>
      <c r="V318" s="1">
        <v>47456.78</v>
      </c>
      <c r="W318">
        <v>91.77</v>
      </c>
      <c r="X318" s="1">
        <v>151578.6</v>
      </c>
      <c r="Y318">
        <v>0.93630000000000002</v>
      </c>
      <c r="Z318">
        <v>4.3700000000000003E-2</v>
      </c>
      <c r="AA318">
        <v>0.02</v>
      </c>
      <c r="AB318">
        <v>6.3700000000000007E-2</v>
      </c>
      <c r="AC318">
        <v>151.58000000000001</v>
      </c>
      <c r="AD318" s="1">
        <v>4501.88</v>
      </c>
      <c r="AE318">
        <v>568.71</v>
      </c>
      <c r="AF318" s="1">
        <v>151726.73000000001</v>
      </c>
      <c r="AG318">
        <v>287</v>
      </c>
      <c r="AH318" s="1">
        <v>43127</v>
      </c>
      <c r="AI318" s="1">
        <v>73893</v>
      </c>
      <c r="AJ318">
        <v>29.7</v>
      </c>
      <c r="AK318">
        <v>29.7</v>
      </c>
      <c r="AL318">
        <v>29.7</v>
      </c>
      <c r="AM318">
        <v>4.5</v>
      </c>
      <c r="AN318">
        <v>0</v>
      </c>
      <c r="AO318">
        <v>0.94569999999999999</v>
      </c>
      <c r="AP318" s="1">
        <v>1219.07</v>
      </c>
      <c r="AQ318" s="1">
        <v>1542.83</v>
      </c>
      <c r="AR318" s="1">
        <v>6746.87</v>
      </c>
      <c r="AS318">
        <v>394.65</v>
      </c>
      <c r="AT318">
        <v>394.56</v>
      </c>
      <c r="AU318" s="1">
        <v>10297.98</v>
      </c>
      <c r="AV318" s="1">
        <v>6361.69</v>
      </c>
      <c r="AW318">
        <v>0.52810000000000001</v>
      </c>
      <c r="AX318" s="1">
        <v>3950.98</v>
      </c>
      <c r="AY318">
        <v>0.32800000000000001</v>
      </c>
      <c r="AZ318" s="1">
        <v>1409.42</v>
      </c>
      <c r="BA318">
        <v>0.11700000000000001</v>
      </c>
      <c r="BB318">
        <v>324.45999999999998</v>
      </c>
      <c r="BC318">
        <v>2.69E-2</v>
      </c>
      <c r="BD318" s="1">
        <v>12046.56</v>
      </c>
      <c r="BE318" s="1">
        <v>5512.33</v>
      </c>
      <c r="BF318">
        <v>1.5377000000000001</v>
      </c>
      <c r="BG318">
        <v>0.58840000000000003</v>
      </c>
      <c r="BH318">
        <v>0.24340000000000001</v>
      </c>
      <c r="BI318">
        <v>0.12770000000000001</v>
      </c>
      <c r="BJ318">
        <v>2.9000000000000001E-2</v>
      </c>
      <c r="BK318">
        <v>1.15E-2</v>
      </c>
    </row>
    <row r="319" spans="1:63" x14ac:dyDescent="0.25">
      <c r="A319" t="s">
        <v>319</v>
      </c>
      <c r="B319">
        <v>49882</v>
      </c>
      <c r="C319">
        <v>91</v>
      </c>
      <c r="D319">
        <v>21</v>
      </c>
      <c r="E319" s="1">
        <v>1910.55</v>
      </c>
      <c r="F319" s="1">
        <v>2017.22</v>
      </c>
      <c r="G319">
        <v>5.0000000000000001E-4</v>
      </c>
      <c r="H319">
        <v>5.0000000000000001E-4</v>
      </c>
      <c r="I319">
        <v>2.1299999999999999E-2</v>
      </c>
      <c r="J319">
        <v>1E-3</v>
      </c>
      <c r="K319">
        <v>2.4799999999999999E-2</v>
      </c>
      <c r="L319">
        <v>0.90480000000000005</v>
      </c>
      <c r="M319">
        <v>4.7100000000000003E-2</v>
      </c>
      <c r="N319">
        <v>0.3987</v>
      </c>
      <c r="O319">
        <v>4.4999999999999997E-3</v>
      </c>
      <c r="P319">
        <v>0.12479999999999999</v>
      </c>
      <c r="Q319" s="1">
        <v>55366.11</v>
      </c>
      <c r="R319">
        <v>0.25340000000000001</v>
      </c>
      <c r="S319">
        <v>0.21229999999999999</v>
      </c>
      <c r="T319">
        <v>0.53420000000000001</v>
      </c>
      <c r="U319">
        <v>12.11</v>
      </c>
      <c r="V319" s="1">
        <v>70706.070000000007</v>
      </c>
      <c r="W319">
        <v>157.37</v>
      </c>
      <c r="X319" s="1">
        <v>241055.21</v>
      </c>
      <c r="Y319">
        <v>0.6462</v>
      </c>
      <c r="Z319">
        <v>0.1822</v>
      </c>
      <c r="AA319">
        <v>0.1716</v>
      </c>
      <c r="AB319">
        <v>0.3538</v>
      </c>
      <c r="AC319">
        <v>241.06</v>
      </c>
      <c r="AD319" s="1">
        <v>7170.12</v>
      </c>
      <c r="AE319">
        <v>568.02</v>
      </c>
      <c r="AF319" s="1">
        <v>169305.27</v>
      </c>
      <c r="AG319">
        <v>382</v>
      </c>
      <c r="AH319" s="1">
        <v>34738</v>
      </c>
      <c r="AI319" s="1">
        <v>60400</v>
      </c>
      <c r="AJ319">
        <v>54.9</v>
      </c>
      <c r="AK319">
        <v>23.09</v>
      </c>
      <c r="AL319">
        <v>29.66</v>
      </c>
      <c r="AM319">
        <v>5.8</v>
      </c>
      <c r="AN319">
        <v>0</v>
      </c>
      <c r="AO319">
        <v>0.74890000000000001</v>
      </c>
      <c r="AP319" s="1">
        <v>1462.58</v>
      </c>
      <c r="AQ319" s="1">
        <v>3269.92</v>
      </c>
      <c r="AR319" s="1">
        <v>6830.88</v>
      </c>
      <c r="AS319">
        <v>491.94</v>
      </c>
      <c r="AT319">
        <v>400.63</v>
      </c>
      <c r="AU319" s="1">
        <v>12455.95</v>
      </c>
      <c r="AV319" s="1">
        <v>5297.43</v>
      </c>
      <c r="AW319">
        <v>0.40089999999999998</v>
      </c>
      <c r="AX319" s="1">
        <v>5257.38</v>
      </c>
      <c r="AY319">
        <v>0.39779999999999999</v>
      </c>
      <c r="AZ319" s="1">
        <v>1803.4</v>
      </c>
      <c r="BA319">
        <v>0.13650000000000001</v>
      </c>
      <c r="BB319">
        <v>857.09</v>
      </c>
      <c r="BC319">
        <v>6.4899999999999999E-2</v>
      </c>
      <c r="BD319" s="1">
        <v>13215.3</v>
      </c>
      <c r="BE319" s="1">
        <v>4989.1099999999997</v>
      </c>
      <c r="BF319">
        <v>1.1040000000000001</v>
      </c>
      <c r="BG319">
        <v>0.51670000000000005</v>
      </c>
      <c r="BH319">
        <v>0.24</v>
      </c>
      <c r="BI319">
        <v>0.19670000000000001</v>
      </c>
      <c r="BJ319">
        <v>2.93E-2</v>
      </c>
      <c r="BK319">
        <v>1.7399999999999999E-2</v>
      </c>
    </row>
    <row r="320" spans="1:63" x14ac:dyDescent="0.25">
      <c r="A320" t="s">
        <v>320</v>
      </c>
      <c r="B320">
        <v>44347</v>
      </c>
      <c r="C320">
        <v>26</v>
      </c>
      <c r="D320">
        <v>53.36</v>
      </c>
      <c r="E320" s="1">
        <v>1387.29</v>
      </c>
      <c r="F320" s="1">
        <v>1440.8</v>
      </c>
      <c r="G320">
        <v>1.4E-3</v>
      </c>
      <c r="H320">
        <v>0</v>
      </c>
      <c r="I320">
        <v>4.9299999999999997E-2</v>
      </c>
      <c r="J320">
        <v>2.8E-3</v>
      </c>
      <c r="K320">
        <v>1.04E-2</v>
      </c>
      <c r="L320">
        <v>0.85209999999999997</v>
      </c>
      <c r="M320">
        <v>8.4000000000000005E-2</v>
      </c>
      <c r="N320">
        <v>0.53610000000000002</v>
      </c>
      <c r="O320">
        <v>0</v>
      </c>
      <c r="P320">
        <v>0.2072</v>
      </c>
      <c r="Q320" s="1">
        <v>60126.47</v>
      </c>
      <c r="R320">
        <v>0.1648</v>
      </c>
      <c r="S320">
        <v>0.17580000000000001</v>
      </c>
      <c r="T320">
        <v>0.6593</v>
      </c>
      <c r="U320">
        <v>14</v>
      </c>
      <c r="V320" s="1">
        <v>71019</v>
      </c>
      <c r="W320">
        <v>96.91</v>
      </c>
      <c r="X320" s="1">
        <v>153948.57999999999</v>
      </c>
      <c r="Y320">
        <v>0.51949999999999996</v>
      </c>
      <c r="Z320">
        <v>0.2228</v>
      </c>
      <c r="AA320">
        <v>0.25769999999999998</v>
      </c>
      <c r="AB320">
        <v>0.48049999999999998</v>
      </c>
      <c r="AC320">
        <v>153.94999999999999</v>
      </c>
      <c r="AD320" s="1">
        <v>4102.66</v>
      </c>
      <c r="AE320">
        <v>366.55</v>
      </c>
      <c r="AF320" s="1">
        <v>114873.98</v>
      </c>
      <c r="AG320">
        <v>135</v>
      </c>
      <c r="AH320" s="1">
        <v>30738</v>
      </c>
      <c r="AI320" s="1">
        <v>51499</v>
      </c>
      <c r="AJ320">
        <v>36.950000000000003</v>
      </c>
      <c r="AK320">
        <v>21.56</v>
      </c>
      <c r="AL320">
        <v>26.61</v>
      </c>
      <c r="AM320">
        <v>4.5</v>
      </c>
      <c r="AN320">
        <v>0</v>
      </c>
      <c r="AO320">
        <v>0.54069999999999996</v>
      </c>
      <c r="AP320" s="1">
        <v>1720.93</v>
      </c>
      <c r="AQ320" s="1">
        <v>1970.02</v>
      </c>
      <c r="AR320" s="1">
        <v>7340.45</v>
      </c>
      <c r="AS320">
        <v>458.33</v>
      </c>
      <c r="AT320">
        <v>180.2</v>
      </c>
      <c r="AU320" s="1">
        <v>11669.93</v>
      </c>
      <c r="AV320" s="1">
        <v>7897.32</v>
      </c>
      <c r="AW320">
        <v>0.5635</v>
      </c>
      <c r="AX320" s="1">
        <v>3465.84</v>
      </c>
      <c r="AY320">
        <v>0.24729999999999999</v>
      </c>
      <c r="AZ320" s="1">
        <v>1750.9</v>
      </c>
      <c r="BA320">
        <v>0.1249</v>
      </c>
      <c r="BB320">
        <v>899.55</v>
      </c>
      <c r="BC320">
        <v>6.4199999999999993E-2</v>
      </c>
      <c r="BD320" s="1">
        <v>14013.61</v>
      </c>
      <c r="BE320" s="1">
        <v>7990.1</v>
      </c>
      <c r="BF320">
        <v>2.4182999999999999</v>
      </c>
      <c r="BG320">
        <v>0.47360000000000002</v>
      </c>
      <c r="BH320">
        <v>0.2515</v>
      </c>
      <c r="BI320">
        <v>0.22</v>
      </c>
      <c r="BJ320">
        <v>4.1099999999999998E-2</v>
      </c>
      <c r="BK320">
        <v>1.38E-2</v>
      </c>
    </row>
    <row r="321" spans="1:63" x14ac:dyDescent="0.25">
      <c r="A321" t="s">
        <v>321</v>
      </c>
      <c r="B321">
        <v>45476</v>
      </c>
      <c r="C321">
        <v>140</v>
      </c>
      <c r="D321">
        <v>38.54</v>
      </c>
      <c r="E321" s="1">
        <v>5395.6</v>
      </c>
      <c r="F321" s="1">
        <v>4941.53</v>
      </c>
      <c r="G321">
        <v>3.3599999999999998E-2</v>
      </c>
      <c r="H321">
        <v>8.0000000000000004E-4</v>
      </c>
      <c r="I321">
        <v>2.0400000000000001E-2</v>
      </c>
      <c r="J321">
        <v>3.0000000000000001E-3</v>
      </c>
      <c r="K321">
        <v>3.1E-2</v>
      </c>
      <c r="L321">
        <v>0.85109999999999997</v>
      </c>
      <c r="M321">
        <v>6.0100000000000001E-2</v>
      </c>
      <c r="N321">
        <v>0.1845</v>
      </c>
      <c r="O321">
        <v>7.0000000000000001E-3</v>
      </c>
      <c r="P321">
        <v>0.16400000000000001</v>
      </c>
      <c r="Q321" s="1">
        <v>66368.03</v>
      </c>
      <c r="R321">
        <v>0.13930000000000001</v>
      </c>
      <c r="S321">
        <v>0.25080000000000002</v>
      </c>
      <c r="T321">
        <v>0.6099</v>
      </c>
      <c r="U321">
        <v>34.75</v>
      </c>
      <c r="V321" s="1">
        <v>89764.86</v>
      </c>
      <c r="W321">
        <v>150.30000000000001</v>
      </c>
      <c r="X321" s="1">
        <v>167932.79999999999</v>
      </c>
      <c r="Y321">
        <v>0.69540000000000002</v>
      </c>
      <c r="Z321">
        <v>0.18240000000000001</v>
      </c>
      <c r="AA321">
        <v>0.1222</v>
      </c>
      <c r="AB321">
        <v>0.30459999999999998</v>
      </c>
      <c r="AC321">
        <v>167.93</v>
      </c>
      <c r="AD321" s="1">
        <v>5503.43</v>
      </c>
      <c r="AE321">
        <v>529.74</v>
      </c>
      <c r="AF321" s="1">
        <v>161557.21</v>
      </c>
      <c r="AG321">
        <v>343</v>
      </c>
      <c r="AH321" s="1">
        <v>47911</v>
      </c>
      <c r="AI321" s="1">
        <v>69541</v>
      </c>
      <c r="AJ321">
        <v>49.86</v>
      </c>
      <c r="AK321">
        <v>26.02</v>
      </c>
      <c r="AL321">
        <v>47.08</v>
      </c>
      <c r="AM321">
        <v>4.7</v>
      </c>
      <c r="AN321">
        <v>0</v>
      </c>
      <c r="AO321">
        <v>0.49490000000000001</v>
      </c>
      <c r="AP321" s="1">
        <v>1472.74</v>
      </c>
      <c r="AQ321" s="1">
        <v>1811.52</v>
      </c>
      <c r="AR321" s="1">
        <v>6608.56</v>
      </c>
      <c r="AS321">
        <v>679.67</v>
      </c>
      <c r="AT321">
        <v>814.16</v>
      </c>
      <c r="AU321" s="1">
        <v>11386.65</v>
      </c>
      <c r="AV321" s="1">
        <v>5398.49</v>
      </c>
      <c r="AW321">
        <v>0.44600000000000001</v>
      </c>
      <c r="AX321" s="1">
        <v>5113.38</v>
      </c>
      <c r="AY321">
        <v>0.42249999999999999</v>
      </c>
      <c r="AZ321">
        <v>990.43</v>
      </c>
      <c r="BA321">
        <v>8.1799999999999998E-2</v>
      </c>
      <c r="BB321">
        <v>601.54</v>
      </c>
      <c r="BC321">
        <v>4.9700000000000001E-2</v>
      </c>
      <c r="BD321" s="1">
        <v>12103.84</v>
      </c>
      <c r="BE321" s="1">
        <v>3768.2</v>
      </c>
      <c r="BF321">
        <v>0.79320000000000002</v>
      </c>
      <c r="BG321">
        <v>0.63549999999999995</v>
      </c>
      <c r="BH321">
        <v>0.23469999999999999</v>
      </c>
      <c r="BI321">
        <v>9.8100000000000007E-2</v>
      </c>
      <c r="BJ321">
        <v>1.9900000000000001E-2</v>
      </c>
      <c r="BK321">
        <v>1.18E-2</v>
      </c>
    </row>
    <row r="322" spans="1:63" x14ac:dyDescent="0.25">
      <c r="A322" t="s">
        <v>322</v>
      </c>
      <c r="B322">
        <v>50450</v>
      </c>
      <c r="C322">
        <v>25</v>
      </c>
      <c r="D322">
        <v>401.91</v>
      </c>
      <c r="E322" s="1">
        <v>10047.83</v>
      </c>
      <c r="F322" s="1">
        <v>10153.299999999999</v>
      </c>
      <c r="G322">
        <v>0.2853</v>
      </c>
      <c r="H322">
        <v>2.8999999999999998E-3</v>
      </c>
      <c r="I322">
        <v>4.5100000000000001E-2</v>
      </c>
      <c r="J322">
        <v>1.6999999999999999E-3</v>
      </c>
      <c r="K322">
        <v>5.16E-2</v>
      </c>
      <c r="L322">
        <v>0.56410000000000005</v>
      </c>
      <c r="M322">
        <v>4.9299999999999997E-2</v>
      </c>
      <c r="N322">
        <v>8.3599999999999994E-2</v>
      </c>
      <c r="O322">
        <v>7.5600000000000001E-2</v>
      </c>
      <c r="P322">
        <v>9.3100000000000002E-2</v>
      </c>
      <c r="Q322" s="1">
        <v>83505.05</v>
      </c>
      <c r="R322">
        <v>0.17299999999999999</v>
      </c>
      <c r="S322">
        <v>9.8599999999999993E-2</v>
      </c>
      <c r="T322">
        <v>0.72840000000000005</v>
      </c>
      <c r="U322">
        <v>54.4</v>
      </c>
      <c r="V322" s="1">
        <v>103273.19</v>
      </c>
      <c r="W322">
        <v>183.01</v>
      </c>
      <c r="X322" s="1">
        <v>201770.51</v>
      </c>
      <c r="Y322">
        <v>0.82320000000000004</v>
      </c>
      <c r="Z322">
        <v>0.15579999999999999</v>
      </c>
      <c r="AA322">
        <v>2.1000000000000001E-2</v>
      </c>
      <c r="AB322">
        <v>0.17680000000000001</v>
      </c>
      <c r="AC322">
        <v>201.77</v>
      </c>
      <c r="AD322" s="1">
        <v>7061.74</v>
      </c>
      <c r="AE322">
        <v>843.73</v>
      </c>
      <c r="AF322" s="1">
        <v>193428.38</v>
      </c>
      <c r="AG322">
        <v>454</v>
      </c>
      <c r="AH322" s="1">
        <v>60452</v>
      </c>
      <c r="AI322" s="1">
        <v>125099</v>
      </c>
      <c r="AJ322">
        <v>77.16</v>
      </c>
      <c r="AK322">
        <v>33.1</v>
      </c>
      <c r="AL322">
        <v>39.369999999999997</v>
      </c>
      <c r="AM322">
        <v>4.68</v>
      </c>
      <c r="AN322">
        <v>0</v>
      </c>
      <c r="AO322">
        <v>0.4587</v>
      </c>
      <c r="AP322" s="1">
        <v>1134.6500000000001</v>
      </c>
      <c r="AQ322" s="1">
        <v>2090.5300000000002</v>
      </c>
      <c r="AR322" s="1">
        <v>7762.94</v>
      </c>
      <c r="AS322">
        <v>814.01</v>
      </c>
      <c r="AT322">
        <v>354.21</v>
      </c>
      <c r="AU322" s="1">
        <v>12156.35</v>
      </c>
      <c r="AV322" s="1">
        <v>4065.48</v>
      </c>
      <c r="AW322">
        <v>0.35210000000000002</v>
      </c>
      <c r="AX322" s="1">
        <v>5804.88</v>
      </c>
      <c r="AY322">
        <v>0.50280000000000002</v>
      </c>
      <c r="AZ322" s="1">
        <v>1319.84</v>
      </c>
      <c r="BA322">
        <v>0.1143</v>
      </c>
      <c r="BB322">
        <v>354.69</v>
      </c>
      <c r="BC322">
        <v>3.0700000000000002E-2</v>
      </c>
      <c r="BD322" s="1">
        <v>11544.88</v>
      </c>
      <c r="BE322" s="1">
        <v>3282.68</v>
      </c>
      <c r="BF322">
        <v>0.33879999999999999</v>
      </c>
      <c r="BG322">
        <v>0.61529999999999996</v>
      </c>
      <c r="BH322">
        <v>0.2442</v>
      </c>
      <c r="BI322">
        <v>0.10489999999999999</v>
      </c>
      <c r="BJ322">
        <v>2.69E-2</v>
      </c>
      <c r="BK322">
        <v>8.6999999999999994E-3</v>
      </c>
    </row>
    <row r="323" spans="1:63" x14ac:dyDescent="0.25">
      <c r="A323" t="s">
        <v>323</v>
      </c>
      <c r="B323">
        <v>44354</v>
      </c>
      <c r="C323">
        <v>13</v>
      </c>
      <c r="D323">
        <v>306.10000000000002</v>
      </c>
      <c r="E323" s="1">
        <v>3979.28</v>
      </c>
      <c r="F323" s="1">
        <v>3974.42</v>
      </c>
      <c r="G323">
        <v>1E-3</v>
      </c>
      <c r="H323">
        <v>2.3E-3</v>
      </c>
      <c r="I323">
        <v>0.11070000000000001</v>
      </c>
      <c r="J323">
        <v>2.8E-3</v>
      </c>
      <c r="K323">
        <v>5.5599999999999997E-2</v>
      </c>
      <c r="L323">
        <v>0.70379999999999998</v>
      </c>
      <c r="M323">
        <v>0.12379999999999999</v>
      </c>
      <c r="N323">
        <v>1</v>
      </c>
      <c r="O323">
        <v>2.2200000000000001E-2</v>
      </c>
      <c r="P323">
        <v>0.14990000000000001</v>
      </c>
      <c r="Q323" s="1">
        <v>64527.43</v>
      </c>
      <c r="R323">
        <v>0.1661</v>
      </c>
      <c r="S323">
        <v>0.15870000000000001</v>
      </c>
      <c r="T323">
        <v>0.67530000000000001</v>
      </c>
      <c r="U323">
        <v>30</v>
      </c>
      <c r="V323" s="1">
        <v>81830.7</v>
      </c>
      <c r="W323">
        <v>132.11000000000001</v>
      </c>
      <c r="X323" s="1">
        <v>113552.27</v>
      </c>
      <c r="Y323">
        <v>0.68030000000000002</v>
      </c>
      <c r="Z323">
        <v>0.24959999999999999</v>
      </c>
      <c r="AA323">
        <v>7.0099999999999996E-2</v>
      </c>
      <c r="AB323">
        <v>0.31969999999999998</v>
      </c>
      <c r="AC323">
        <v>113.55</v>
      </c>
      <c r="AD323" s="1">
        <v>4626.3</v>
      </c>
      <c r="AE323">
        <v>616.59</v>
      </c>
      <c r="AF323" s="1">
        <v>95003.43</v>
      </c>
      <c r="AG323">
        <v>80</v>
      </c>
      <c r="AH323" s="1">
        <v>29144</v>
      </c>
      <c r="AI323" s="1">
        <v>42244</v>
      </c>
      <c r="AJ323">
        <v>47.6</v>
      </c>
      <c r="AK323">
        <v>39.799999999999997</v>
      </c>
      <c r="AL323">
        <v>41.38</v>
      </c>
      <c r="AM323">
        <v>4.0999999999999996</v>
      </c>
      <c r="AN323">
        <v>1.22</v>
      </c>
      <c r="AO323">
        <v>1.1354</v>
      </c>
      <c r="AP323" s="1">
        <v>1231.01</v>
      </c>
      <c r="AQ323" s="1">
        <v>2979.11</v>
      </c>
      <c r="AR323" s="1">
        <v>6943.82</v>
      </c>
      <c r="AS323">
        <v>759.97</v>
      </c>
      <c r="AT323">
        <v>271.45</v>
      </c>
      <c r="AU323" s="1">
        <v>12185.35</v>
      </c>
      <c r="AV323" s="1">
        <v>8420.7000000000007</v>
      </c>
      <c r="AW323">
        <v>0.54949999999999999</v>
      </c>
      <c r="AX323" s="1">
        <v>4023.89</v>
      </c>
      <c r="AY323">
        <v>0.2626</v>
      </c>
      <c r="AZ323" s="1">
        <v>1688.87</v>
      </c>
      <c r="BA323">
        <v>0.11020000000000001</v>
      </c>
      <c r="BB323" s="1">
        <v>1190.6600000000001</v>
      </c>
      <c r="BC323">
        <v>7.7700000000000005E-2</v>
      </c>
      <c r="BD323" s="1">
        <v>15324.12</v>
      </c>
      <c r="BE323" s="1">
        <v>7214.59</v>
      </c>
      <c r="BF323">
        <v>2.7467999999999999</v>
      </c>
      <c r="BG323">
        <v>0.56630000000000003</v>
      </c>
      <c r="BH323">
        <v>0.2301</v>
      </c>
      <c r="BI323">
        <v>0.17319999999999999</v>
      </c>
      <c r="BJ323">
        <v>1.9E-2</v>
      </c>
      <c r="BK323">
        <v>1.1299999999999999E-2</v>
      </c>
    </row>
    <row r="324" spans="1:63" x14ac:dyDescent="0.25">
      <c r="A324" t="s">
        <v>324</v>
      </c>
      <c r="B324">
        <v>50153</v>
      </c>
      <c r="C324">
        <v>49</v>
      </c>
      <c r="D324">
        <v>14.11</v>
      </c>
      <c r="E324">
        <v>691.51</v>
      </c>
      <c r="F324">
        <v>610.61</v>
      </c>
      <c r="G324">
        <v>3.3E-3</v>
      </c>
      <c r="H324">
        <v>0</v>
      </c>
      <c r="I324">
        <v>9.7999999999999997E-3</v>
      </c>
      <c r="J324">
        <v>0</v>
      </c>
      <c r="K324">
        <v>8.2000000000000007E-3</v>
      </c>
      <c r="L324">
        <v>0.96230000000000004</v>
      </c>
      <c r="M324">
        <v>1.6400000000000001E-2</v>
      </c>
      <c r="N324">
        <v>0.41110000000000002</v>
      </c>
      <c r="O324">
        <v>2.5000000000000001E-3</v>
      </c>
      <c r="P324">
        <v>0.1205</v>
      </c>
      <c r="Q324" s="1">
        <v>53809.83</v>
      </c>
      <c r="R324">
        <v>0.38979999999999998</v>
      </c>
      <c r="S324">
        <v>0.28810000000000002</v>
      </c>
      <c r="T324">
        <v>0.32200000000000001</v>
      </c>
      <c r="U324">
        <v>6.63</v>
      </c>
      <c r="V324" s="1">
        <v>73353.820000000007</v>
      </c>
      <c r="W324">
        <v>100.91</v>
      </c>
      <c r="X324" s="1">
        <v>231348.01</v>
      </c>
      <c r="Y324">
        <v>0.80289999999999995</v>
      </c>
      <c r="Z324">
        <v>0.15</v>
      </c>
      <c r="AA324">
        <v>4.7100000000000003E-2</v>
      </c>
      <c r="AB324">
        <v>0.1971</v>
      </c>
      <c r="AC324">
        <v>231.35</v>
      </c>
      <c r="AD324" s="1">
        <v>8941.48</v>
      </c>
      <c r="AE324" s="1">
        <v>1059.52</v>
      </c>
      <c r="AF324" s="1">
        <v>221975.21</v>
      </c>
      <c r="AG324">
        <v>512</v>
      </c>
      <c r="AH324" s="1">
        <v>34951</v>
      </c>
      <c r="AI324" s="1">
        <v>60264</v>
      </c>
      <c r="AJ324">
        <v>56.25</v>
      </c>
      <c r="AK324">
        <v>37.130000000000003</v>
      </c>
      <c r="AL324">
        <v>41.26</v>
      </c>
      <c r="AM324">
        <v>5.9</v>
      </c>
      <c r="AN324">
        <v>0</v>
      </c>
      <c r="AO324">
        <v>1.0742</v>
      </c>
      <c r="AP324" s="1">
        <v>2039.11</v>
      </c>
      <c r="AQ324" s="1">
        <v>2619.1999999999998</v>
      </c>
      <c r="AR324" s="1">
        <v>7281.09</v>
      </c>
      <c r="AS324">
        <v>924.29</v>
      </c>
      <c r="AT324">
        <v>472.35</v>
      </c>
      <c r="AU324" s="1">
        <v>13336.04</v>
      </c>
      <c r="AV324" s="1">
        <v>5284.38</v>
      </c>
      <c r="AW324">
        <v>0.33029999999999998</v>
      </c>
      <c r="AX324" s="1">
        <v>8327.41</v>
      </c>
      <c r="AY324">
        <v>0.52049999999999996</v>
      </c>
      <c r="AZ324" s="1">
        <v>1646.33</v>
      </c>
      <c r="BA324">
        <v>0.10290000000000001</v>
      </c>
      <c r="BB324">
        <v>741.63</v>
      </c>
      <c r="BC324">
        <v>4.6399999999999997E-2</v>
      </c>
      <c r="BD324" s="1">
        <v>15999.75</v>
      </c>
      <c r="BE324" s="1">
        <v>2249.38</v>
      </c>
      <c r="BF324">
        <v>0.35680000000000001</v>
      </c>
      <c r="BG324">
        <v>0.49619999999999997</v>
      </c>
      <c r="BH324">
        <v>0.19600000000000001</v>
      </c>
      <c r="BI324">
        <v>0.26240000000000002</v>
      </c>
      <c r="BJ324">
        <v>2.6100000000000002E-2</v>
      </c>
      <c r="BK324">
        <v>1.9400000000000001E-2</v>
      </c>
    </row>
    <row r="325" spans="1:63" x14ac:dyDescent="0.25">
      <c r="A325" t="s">
        <v>325</v>
      </c>
      <c r="B325">
        <v>44362</v>
      </c>
      <c r="C325">
        <v>9</v>
      </c>
      <c r="D325">
        <v>264.5</v>
      </c>
      <c r="E325" s="1">
        <v>2380.4899999999998</v>
      </c>
      <c r="F325" s="1">
        <v>2138.5500000000002</v>
      </c>
      <c r="G325">
        <v>2.01E-2</v>
      </c>
      <c r="H325">
        <v>5.0000000000000001E-4</v>
      </c>
      <c r="I325">
        <v>9.1200000000000003E-2</v>
      </c>
      <c r="J325">
        <v>5.0000000000000001E-4</v>
      </c>
      <c r="K325">
        <v>7.5700000000000003E-2</v>
      </c>
      <c r="L325">
        <v>0.748</v>
      </c>
      <c r="M325">
        <v>6.4000000000000001E-2</v>
      </c>
      <c r="N325">
        <v>0.32640000000000002</v>
      </c>
      <c r="O325">
        <v>8.8999999999999999E-3</v>
      </c>
      <c r="P325">
        <v>0.11749999999999999</v>
      </c>
      <c r="Q325" s="1">
        <v>75569.36</v>
      </c>
      <c r="R325">
        <v>9.3600000000000003E-2</v>
      </c>
      <c r="S325">
        <v>0.2281</v>
      </c>
      <c r="T325">
        <v>0.6784</v>
      </c>
      <c r="U325">
        <v>19.190000000000001</v>
      </c>
      <c r="V325" s="1">
        <v>101614.48</v>
      </c>
      <c r="W325">
        <v>118.64</v>
      </c>
      <c r="X325" s="1">
        <v>188950.58</v>
      </c>
      <c r="Y325">
        <v>0.60409999999999997</v>
      </c>
      <c r="Z325">
        <v>0.36299999999999999</v>
      </c>
      <c r="AA325">
        <v>3.2899999999999999E-2</v>
      </c>
      <c r="AB325">
        <v>0.39589999999999997</v>
      </c>
      <c r="AC325">
        <v>188.95</v>
      </c>
      <c r="AD325" s="1">
        <v>10742.24</v>
      </c>
      <c r="AE325">
        <v>871.36</v>
      </c>
      <c r="AF325" s="1">
        <v>188789.39</v>
      </c>
      <c r="AG325">
        <v>443</v>
      </c>
      <c r="AH325" s="1">
        <v>38006</v>
      </c>
      <c r="AI325" s="1">
        <v>57351</v>
      </c>
      <c r="AJ325">
        <v>88.7</v>
      </c>
      <c r="AK325">
        <v>50.3</v>
      </c>
      <c r="AL325">
        <v>64.87</v>
      </c>
      <c r="AM325">
        <v>5.5</v>
      </c>
      <c r="AN325">
        <v>0</v>
      </c>
      <c r="AO325">
        <v>1.1158999999999999</v>
      </c>
      <c r="AP325" s="1">
        <v>2170.13</v>
      </c>
      <c r="AQ325" s="1">
        <v>2350.27</v>
      </c>
      <c r="AR325" s="1">
        <v>8804.99</v>
      </c>
      <c r="AS325">
        <v>996.94</v>
      </c>
      <c r="AT325">
        <v>238.32</v>
      </c>
      <c r="AU325" s="1">
        <v>14560.65</v>
      </c>
      <c r="AV325" s="1">
        <v>4381.8900000000003</v>
      </c>
      <c r="AW325">
        <v>0.26850000000000002</v>
      </c>
      <c r="AX325" s="1">
        <v>10451.76</v>
      </c>
      <c r="AY325">
        <v>0.64049999999999996</v>
      </c>
      <c r="AZ325">
        <v>838.16</v>
      </c>
      <c r="BA325">
        <v>5.1400000000000001E-2</v>
      </c>
      <c r="BB325">
        <v>645.5</v>
      </c>
      <c r="BC325">
        <v>3.9600000000000003E-2</v>
      </c>
      <c r="BD325" s="1">
        <v>16317.31</v>
      </c>
      <c r="BE325" s="1">
        <v>2041.64</v>
      </c>
      <c r="BF325">
        <v>0.40360000000000001</v>
      </c>
      <c r="BG325">
        <v>0.61960000000000004</v>
      </c>
      <c r="BH325">
        <v>0.21440000000000001</v>
      </c>
      <c r="BI325">
        <v>0.128</v>
      </c>
      <c r="BJ325">
        <v>2.5000000000000001E-2</v>
      </c>
      <c r="BK325">
        <v>1.29E-2</v>
      </c>
    </row>
    <row r="326" spans="1:63" x14ac:dyDescent="0.25">
      <c r="A326" t="s">
        <v>326</v>
      </c>
      <c r="B326">
        <v>44370</v>
      </c>
      <c r="C326">
        <v>22</v>
      </c>
      <c r="D326">
        <v>180.37</v>
      </c>
      <c r="E326" s="1">
        <v>3968.22</v>
      </c>
      <c r="F326" s="1">
        <v>4200.66</v>
      </c>
      <c r="G326">
        <v>9.6199999999999994E-2</v>
      </c>
      <c r="H326">
        <v>2.0000000000000001E-4</v>
      </c>
      <c r="I326">
        <v>0.17760000000000001</v>
      </c>
      <c r="J326">
        <v>2.0000000000000001E-4</v>
      </c>
      <c r="K326">
        <v>4.3799999999999999E-2</v>
      </c>
      <c r="L326">
        <v>0.62580000000000002</v>
      </c>
      <c r="M326">
        <v>5.62E-2</v>
      </c>
      <c r="N326">
        <v>0.23139999999999999</v>
      </c>
      <c r="O326">
        <v>3.49E-2</v>
      </c>
      <c r="P326">
        <v>0.17280000000000001</v>
      </c>
      <c r="Q326" s="1">
        <v>83003.88</v>
      </c>
      <c r="R326">
        <v>0.1429</v>
      </c>
      <c r="S326">
        <v>0.1651</v>
      </c>
      <c r="T326">
        <v>0.69210000000000005</v>
      </c>
      <c r="U326">
        <v>41</v>
      </c>
      <c r="V326" s="1">
        <v>104807.78</v>
      </c>
      <c r="W326">
        <v>96.78</v>
      </c>
      <c r="X326" s="1">
        <v>352546.72</v>
      </c>
      <c r="Y326">
        <v>0.69450000000000001</v>
      </c>
      <c r="Z326">
        <v>0.28699999999999998</v>
      </c>
      <c r="AA326">
        <v>1.8499999999999999E-2</v>
      </c>
      <c r="AB326">
        <v>0.30549999999999999</v>
      </c>
      <c r="AC326">
        <v>352.55</v>
      </c>
      <c r="AD326" s="1">
        <v>16948.349999999999</v>
      </c>
      <c r="AE326" s="1">
        <v>1560.61</v>
      </c>
      <c r="AF326" s="1">
        <v>335147.82</v>
      </c>
      <c r="AG326">
        <v>595</v>
      </c>
      <c r="AH326" s="1">
        <v>44285</v>
      </c>
      <c r="AI326" s="1">
        <v>105749</v>
      </c>
      <c r="AJ326">
        <v>85.47</v>
      </c>
      <c r="AK326">
        <v>45.46</v>
      </c>
      <c r="AL326">
        <v>51.98</v>
      </c>
      <c r="AM326">
        <v>5.0199999999999996</v>
      </c>
      <c r="AN326">
        <v>0</v>
      </c>
      <c r="AO326">
        <v>0.88300000000000001</v>
      </c>
      <c r="AP326" s="1">
        <v>2454.58</v>
      </c>
      <c r="AQ326" s="1">
        <v>3105.1</v>
      </c>
      <c r="AR326" s="1">
        <v>8317.2900000000009</v>
      </c>
      <c r="AS326" s="1">
        <v>1139.9100000000001</v>
      </c>
      <c r="AT326" s="1">
        <v>1184.4100000000001</v>
      </c>
      <c r="AU326" s="1">
        <v>16201.29</v>
      </c>
      <c r="AV326" s="1">
        <v>1852.05</v>
      </c>
      <c r="AW326">
        <v>9.9299999999999999E-2</v>
      </c>
      <c r="AX326" s="1">
        <v>14669.04</v>
      </c>
      <c r="AY326">
        <v>0.78620000000000001</v>
      </c>
      <c r="AZ326" s="1">
        <v>1632.71</v>
      </c>
      <c r="BA326">
        <v>8.7499999999999994E-2</v>
      </c>
      <c r="BB326">
        <v>505.14</v>
      </c>
      <c r="BC326">
        <v>2.7099999999999999E-2</v>
      </c>
      <c r="BD326" s="1">
        <v>18658.939999999999</v>
      </c>
      <c r="BE326" s="1">
        <v>1035.95</v>
      </c>
      <c r="BF326">
        <v>8.2299999999999998E-2</v>
      </c>
      <c r="BG326">
        <v>0.56000000000000005</v>
      </c>
      <c r="BH326">
        <v>0.2324</v>
      </c>
      <c r="BI326">
        <v>0.1661</v>
      </c>
      <c r="BJ326">
        <v>2.24E-2</v>
      </c>
      <c r="BK326">
        <v>1.9E-2</v>
      </c>
    </row>
    <row r="327" spans="1:63" x14ac:dyDescent="0.25">
      <c r="A327" t="s">
        <v>327</v>
      </c>
      <c r="B327">
        <v>48850</v>
      </c>
      <c r="C327">
        <v>54</v>
      </c>
      <c r="D327">
        <v>31.93</v>
      </c>
      <c r="E327" s="1">
        <v>1724.12</v>
      </c>
      <c r="F327" s="1">
        <v>2155.66</v>
      </c>
      <c r="G327">
        <v>2.3E-3</v>
      </c>
      <c r="H327">
        <v>5.0000000000000001E-4</v>
      </c>
      <c r="I327">
        <v>1.5299999999999999E-2</v>
      </c>
      <c r="J327">
        <v>5.0000000000000001E-4</v>
      </c>
      <c r="K327">
        <v>8.8000000000000005E-3</v>
      </c>
      <c r="L327">
        <v>0.90769999999999995</v>
      </c>
      <c r="M327">
        <v>6.4899999999999999E-2</v>
      </c>
      <c r="N327">
        <v>0.96579999999999999</v>
      </c>
      <c r="O327">
        <v>5.0000000000000001E-4</v>
      </c>
      <c r="P327">
        <v>0.20860000000000001</v>
      </c>
      <c r="Q327" s="1">
        <v>56127.44</v>
      </c>
      <c r="R327">
        <v>0.14630000000000001</v>
      </c>
      <c r="S327">
        <v>0.16259999999999999</v>
      </c>
      <c r="T327">
        <v>0.69110000000000005</v>
      </c>
      <c r="U327">
        <v>16.22</v>
      </c>
      <c r="V327" s="1">
        <v>84843.16</v>
      </c>
      <c r="W327">
        <v>101.75</v>
      </c>
      <c r="X327" s="1">
        <v>116975.96</v>
      </c>
      <c r="Y327">
        <v>0.72509999999999997</v>
      </c>
      <c r="Z327">
        <v>0.19409999999999999</v>
      </c>
      <c r="AA327">
        <v>8.0799999999999997E-2</v>
      </c>
      <c r="AB327">
        <v>0.27489999999999998</v>
      </c>
      <c r="AC327">
        <v>116.98</v>
      </c>
      <c r="AD327" s="1">
        <v>2755.65</v>
      </c>
      <c r="AE327">
        <v>299.43</v>
      </c>
      <c r="AF327" s="1">
        <v>81032</v>
      </c>
      <c r="AG327">
        <v>51</v>
      </c>
      <c r="AH327" s="1">
        <v>31744</v>
      </c>
      <c r="AI327" s="1">
        <v>48370</v>
      </c>
      <c r="AJ327">
        <v>40.65</v>
      </c>
      <c r="AK327">
        <v>22.02</v>
      </c>
      <c r="AL327">
        <v>22.2</v>
      </c>
      <c r="AM327">
        <v>4.45</v>
      </c>
      <c r="AN327">
        <v>0</v>
      </c>
      <c r="AO327">
        <v>0.72709999999999997</v>
      </c>
      <c r="AP327" s="1">
        <v>1206</v>
      </c>
      <c r="AQ327" s="1">
        <v>1987.54</v>
      </c>
      <c r="AR327" s="1">
        <v>6279.05</v>
      </c>
      <c r="AS327">
        <v>504.08</v>
      </c>
      <c r="AT327">
        <v>265.95</v>
      </c>
      <c r="AU327" s="1">
        <v>10242.620000000001</v>
      </c>
      <c r="AV327" s="1">
        <v>6960.74</v>
      </c>
      <c r="AW327">
        <v>0.59030000000000005</v>
      </c>
      <c r="AX327" s="1">
        <v>1869.82</v>
      </c>
      <c r="AY327">
        <v>0.15859999999999999</v>
      </c>
      <c r="AZ327" s="1">
        <v>1768.72</v>
      </c>
      <c r="BA327">
        <v>0.15</v>
      </c>
      <c r="BB327" s="1">
        <v>1192.52</v>
      </c>
      <c r="BC327">
        <v>0.1011</v>
      </c>
      <c r="BD327" s="1">
        <v>11791.8</v>
      </c>
      <c r="BE327" s="1">
        <v>8537.7199999999993</v>
      </c>
      <c r="BF327">
        <v>3.1941000000000002</v>
      </c>
      <c r="BG327">
        <v>0.501</v>
      </c>
      <c r="BH327">
        <v>0.2429</v>
      </c>
      <c r="BI327">
        <v>0.22320000000000001</v>
      </c>
      <c r="BJ327">
        <v>2.23E-2</v>
      </c>
      <c r="BK327">
        <v>1.0699999999999999E-2</v>
      </c>
    </row>
    <row r="328" spans="1:63" x14ac:dyDescent="0.25">
      <c r="A328" t="s">
        <v>328</v>
      </c>
      <c r="B328">
        <v>47456</v>
      </c>
      <c r="C328">
        <v>102</v>
      </c>
      <c r="D328">
        <v>6.88</v>
      </c>
      <c r="E328">
        <v>702.19</v>
      </c>
      <c r="F328">
        <v>652.6</v>
      </c>
      <c r="G328">
        <v>1.0699999999999999E-2</v>
      </c>
      <c r="H328">
        <v>0</v>
      </c>
      <c r="I328">
        <v>4.5999999999999999E-3</v>
      </c>
      <c r="J328">
        <v>0</v>
      </c>
      <c r="K328">
        <v>0.12859999999999999</v>
      </c>
      <c r="L328">
        <v>0.83609999999999995</v>
      </c>
      <c r="M328">
        <v>1.9900000000000001E-2</v>
      </c>
      <c r="N328">
        <v>0.37369999999999998</v>
      </c>
      <c r="O328">
        <v>2.4799999999999999E-2</v>
      </c>
      <c r="P328">
        <v>0.1108</v>
      </c>
      <c r="Q328" s="1">
        <v>55543.09</v>
      </c>
      <c r="R328">
        <v>0.1719</v>
      </c>
      <c r="S328">
        <v>0.2031</v>
      </c>
      <c r="T328">
        <v>0.625</v>
      </c>
      <c r="U328">
        <v>6.13</v>
      </c>
      <c r="V328" s="1">
        <v>75098.710000000006</v>
      </c>
      <c r="W328">
        <v>114.52</v>
      </c>
      <c r="X328" s="1">
        <v>184465.42</v>
      </c>
      <c r="Y328">
        <v>0.86309999999999998</v>
      </c>
      <c r="Z328">
        <v>4.9099999999999998E-2</v>
      </c>
      <c r="AA328">
        <v>8.7900000000000006E-2</v>
      </c>
      <c r="AB328">
        <v>0.13689999999999999</v>
      </c>
      <c r="AC328">
        <v>184.47</v>
      </c>
      <c r="AD328" s="1">
        <v>4132</v>
      </c>
      <c r="AE328">
        <v>459.35</v>
      </c>
      <c r="AF328" s="1">
        <v>179045.12</v>
      </c>
      <c r="AG328">
        <v>406</v>
      </c>
      <c r="AH328" s="1">
        <v>36641</v>
      </c>
      <c r="AI328" s="1">
        <v>52671</v>
      </c>
      <c r="AJ328">
        <v>28.26</v>
      </c>
      <c r="AK328">
        <v>21.64</v>
      </c>
      <c r="AL328">
        <v>25.2</v>
      </c>
      <c r="AM328">
        <v>4.5999999999999996</v>
      </c>
      <c r="AN328" s="1">
        <v>1952.64</v>
      </c>
      <c r="AO328">
        <v>1.9931000000000001</v>
      </c>
      <c r="AP328" s="1">
        <v>1350.21</v>
      </c>
      <c r="AQ328" s="1">
        <v>1944.73</v>
      </c>
      <c r="AR328" s="1">
        <v>8096.49</v>
      </c>
      <c r="AS328">
        <v>495.05</v>
      </c>
      <c r="AT328">
        <v>323.58</v>
      </c>
      <c r="AU328" s="1">
        <v>12210.07</v>
      </c>
      <c r="AV328" s="1">
        <v>7717.63</v>
      </c>
      <c r="AW328">
        <v>0.48720000000000002</v>
      </c>
      <c r="AX328" s="1">
        <v>5911.4</v>
      </c>
      <c r="AY328">
        <v>0.37319999999999998</v>
      </c>
      <c r="AZ328" s="1">
        <v>1374.35</v>
      </c>
      <c r="BA328">
        <v>8.6800000000000002E-2</v>
      </c>
      <c r="BB328">
        <v>835.89</v>
      </c>
      <c r="BC328">
        <v>5.28E-2</v>
      </c>
      <c r="BD328" s="1">
        <v>15839.26</v>
      </c>
      <c r="BE328" s="1">
        <v>4746.99</v>
      </c>
      <c r="BF328">
        <v>1.8967000000000001</v>
      </c>
      <c r="BG328">
        <v>0.496</v>
      </c>
      <c r="BH328">
        <v>0.2263</v>
      </c>
      <c r="BI328">
        <v>0.1754</v>
      </c>
      <c r="BJ328">
        <v>3.1399999999999997E-2</v>
      </c>
      <c r="BK328">
        <v>7.0800000000000002E-2</v>
      </c>
    </row>
    <row r="329" spans="1:63" x14ac:dyDescent="0.25">
      <c r="A329" t="s">
        <v>329</v>
      </c>
      <c r="B329">
        <v>50229</v>
      </c>
      <c r="C329">
        <v>2</v>
      </c>
      <c r="D329">
        <v>306.95</v>
      </c>
      <c r="E329">
        <v>613.9</v>
      </c>
      <c r="F329">
        <v>766.25</v>
      </c>
      <c r="G329">
        <v>3.8999999999999998E-3</v>
      </c>
      <c r="H329">
        <v>0</v>
      </c>
      <c r="I329">
        <v>1.0500000000000001E-2</v>
      </c>
      <c r="J329">
        <v>0</v>
      </c>
      <c r="K329">
        <v>4.3099999999999999E-2</v>
      </c>
      <c r="L329">
        <v>0.91239999999999999</v>
      </c>
      <c r="M329">
        <v>3.0099999999999998E-2</v>
      </c>
      <c r="N329">
        <v>0.36459999999999998</v>
      </c>
      <c r="O329">
        <v>0</v>
      </c>
      <c r="P329">
        <v>0.13780000000000001</v>
      </c>
      <c r="Q329" s="1">
        <v>63404.15</v>
      </c>
      <c r="R329">
        <v>0.26229999999999998</v>
      </c>
      <c r="S329">
        <v>0.24590000000000001</v>
      </c>
      <c r="T329">
        <v>0.49180000000000001</v>
      </c>
      <c r="U329">
        <v>4.0999999999999996</v>
      </c>
      <c r="V329" s="1">
        <v>82302.460000000006</v>
      </c>
      <c r="W329">
        <v>144.99</v>
      </c>
      <c r="X329" s="1">
        <v>86087.96</v>
      </c>
      <c r="Y329">
        <v>0.90629999999999999</v>
      </c>
      <c r="Z329">
        <v>5.74E-2</v>
      </c>
      <c r="AA329">
        <v>3.6299999999999999E-2</v>
      </c>
      <c r="AB329">
        <v>9.3700000000000006E-2</v>
      </c>
      <c r="AC329">
        <v>86.09</v>
      </c>
      <c r="AD329" s="1">
        <v>2918.4</v>
      </c>
      <c r="AE329">
        <v>480.38</v>
      </c>
      <c r="AF329" s="1">
        <v>64572.43</v>
      </c>
      <c r="AG329">
        <v>24</v>
      </c>
      <c r="AH329" s="1">
        <v>33350</v>
      </c>
      <c r="AI329" s="1">
        <v>51057</v>
      </c>
      <c r="AJ329">
        <v>53.25</v>
      </c>
      <c r="AK329">
        <v>31.91</v>
      </c>
      <c r="AL329">
        <v>53.13</v>
      </c>
      <c r="AM329">
        <v>5.0999999999999996</v>
      </c>
      <c r="AN329">
        <v>0</v>
      </c>
      <c r="AO329">
        <v>0.74119999999999997</v>
      </c>
      <c r="AP329" s="1">
        <v>1438.77</v>
      </c>
      <c r="AQ329" s="1">
        <v>2043.45</v>
      </c>
      <c r="AR329" s="1">
        <v>6702.32</v>
      </c>
      <c r="AS329">
        <v>322.41000000000003</v>
      </c>
      <c r="AT329">
        <v>48.09</v>
      </c>
      <c r="AU329" s="1">
        <v>10555.04</v>
      </c>
      <c r="AV329" s="1">
        <v>7724.28</v>
      </c>
      <c r="AW329">
        <v>0.61180000000000001</v>
      </c>
      <c r="AX329" s="1">
        <v>1877.52</v>
      </c>
      <c r="AY329">
        <v>0.1487</v>
      </c>
      <c r="AZ329" s="1">
        <v>2462.17</v>
      </c>
      <c r="BA329">
        <v>0.19500000000000001</v>
      </c>
      <c r="BB329">
        <v>562.52</v>
      </c>
      <c r="BC329">
        <v>4.4600000000000001E-2</v>
      </c>
      <c r="BD329" s="1">
        <v>12626.49</v>
      </c>
      <c r="BE329" s="1">
        <v>10320.44</v>
      </c>
      <c r="BF329">
        <v>3.3429000000000002</v>
      </c>
      <c r="BG329">
        <v>0.60499999999999998</v>
      </c>
      <c r="BH329">
        <v>0.2137</v>
      </c>
      <c r="BI329">
        <v>0.14810000000000001</v>
      </c>
      <c r="BJ329">
        <v>2.5100000000000001E-2</v>
      </c>
      <c r="BK329">
        <v>8.0999999999999996E-3</v>
      </c>
    </row>
    <row r="330" spans="1:63" x14ac:dyDescent="0.25">
      <c r="A330" t="s">
        <v>330</v>
      </c>
      <c r="B330">
        <v>45484</v>
      </c>
      <c r="C330">
        <v>61</v>
      </c>
      <c r="D330">
        <v>13.12</v>
      </c>
      <c r="E330">
        <v>800.39</v>
      </c>
      <c r="F330">
        <v>816.04</v>
      </c>
      <c r="G330">
        <v>1.1999999999999999E-3</v>
      </c>
      <c r="H330">
        <v>0</v>
      </c>
      <c r="I330">
        <v>3.7000000000000002E-3</v>
      </c>
      <c r="J330">
        <v>2.5000000000000001E-3</v>
      </c>
      <c r="K330">
        <v>1.47E-2</v>
      </c>
      <c r="L330">
        <v>0.92889999999999995</v>
      </c>
      <c r="M330">
        <v>4.9000000000000002E-2</v>
      </c>
      <c r="N330">
        <v>0.34060000000000001</v>
      </c>
      <c r="O330">
        <v>0</v>
      </c>
      <c r="P330">
        <v>0.1754</v>
      </c>
      <c r="Q330" s="1">
        <v>54956.75</v>
      </c>
      <c r="R330">
        <v>0.26390000000000002</v>
      </c>
      <c r="S330">
        <v>9.7199999999999995E-2</v>
      </c>
      <c r="T330">
        <v>0.63890000000000002</v>
      </c>
      <c r="U330">
        <v>8</v>
      </c>
      <c r="V330" s="1">
        <v>77009.88</v>
      </c>
      <c r="W330">
        <v>95.04</v>
      </c>
      <c r="X330" s="1">
        <v>143685.84</v>
      </c>
      <c r="Y330">
        <v>0.90880000000000005</v>
      </c>
      <c r="Z330">
        <v>5.0999999999999997E-2</v>
      </c>
      <c r="AA330">
        <v>4.02E-2</v>
      </c>
      <c r="AB330">
        <v>9.1200000000000003E-2</v>
      </c>
      <c r="AC330">
        <v>143.69</v>
      </c>
      <c r="AD330" s="1">
        <v>3499.45</v>
      </c>
      <c r="AE330">
        <v>506.27</v>
      </c>
      <c r="AF330" s="1">
        <v>131146.25</v>
      </c>
      <c r="AG330">
        <v>193</v>
      </c>
      <c r="AH330" s="1">
        <v>39708</v>
      </c>
      <c r="AI330" s="1">
        <v>55535</v>
      </c>
      <c r="AJ330">
        <v>30.26</v>
      </c>
      <c r="AK330">
        <v>23.96</v>
      </c>
      <c r="AL330">
        <v>26.74</v>
      </c>
      <c r="AM330">
        <v>4.5</v>
      </c>
      <c r="AN330" s="1">
        <v>2259.7399999999998</v>
      </c>
      <c r="AO330">
        <v>1.5375000000000001</v>
      </c>
      <c r="AP330" s="1">
        <v>1753.24</v>
      </c>
      <c r="AQ330" s="1">
        <v>2098.8000000000002</v>
      </c>
      <c r="AR330" s="1">
        <v>5871.41</v>
      </c>
      <c r="AS330">
        <v>377.56</v>
      </c>
      <c r="AT330">
        <v>715.75</v>
      </c>
      <c r="AU330" s="1">
        <v>10816.76</v>
      </c>
      <c r="AV330" s="1">
        <v>6828.7</v>
      </c>
      <c r="AW330">
        <v>0.47089999999999999</v>
      </c>
      <c r="AX330" s="1">
        <v>5094.47</v>
      </c>
      <c r="AY330">
        <v>0.3513</v>
      </c>
      <c r="AZ330" s="1">
        <v>1748.18</v>
      </c>
      <c r="BA330">
        <v>0.1206</v>
      </c>
      <c r="BB330">
        <v>829.69</v>
      </c>
      <c r="BC330">
        <v>5.7200000000000001E-2</v>
      </c>
      <c r="BD330" s="1">
        <v>14501.04</v>
      </c>
      <c r="BE330" s="1">
        <v>6157.63</v>
      </c>
      <c r="BF330">
        <v>1.8401000000000001</v>
      </c>
      <c r="BG330">
        <v>0.51</v>
      </c>
      <c r="BH330">
        <v>0.1691</v>
      </c>
      <c r="BI330">
        <v>0.27479999999999999</v>
      </c>
      <c r="BJ330">
        <v>2.92E-2</v>
      </c>
      <c r="BK330">
        <v>1.6899999999999998E-2</v>
      </c>
    </row>
    <row r="331" spans="1:63" x14ac:dyDescent="0.25">
      <c r="A331" t="s">
        <v>331</v>
      </c>
      <c r="B331">
        <v>44388</v>
      </c>
      <c r="C331">
        <v>48</v>
      </c>
      <c r="D331">
        <v>143.27000000000001</v>
      </c>
      <c r="E331" s="1">
        <v>6876.96</v>
      </c>
      <c r="F331" s="1">
        <v>6537.81</v>
      </c>
      <c r="G331">
        <v>1.2800000000000001E-2</v>
      </c>
      <c r="H331">
        <v>5.0000000000000001E-4</v>
      </c>
      <c r="I331">
        <v>3.2300000000000002E-2</v>
      </c>
      <c r="J331">
        <v>5.0000000000000001E-4</v>
      </c>
      <c r="K331">
        <v>3.5799999999999998E-2</v>
      </c>
      <c r="L331">
        <v>0.87350000000000005</v>
      </c>
      <c r="M331">
        <v>4.4699999999999997E-2</v>
      </c>
      <c r="N331">
        <v>0.1908</v>
      </c>
      <c r="O331">
        <v>9.2999999999999992E-3</v>
      </c>
      <c r="P331">
        <v>0.1389</v>
      </c>
      <c r="Q331" s="1">
        <v>77543.86</v>
      </c>
      <c r="R331">
        <v>0.12470000000000001</v>
      </c>
      <c r="S331">
        <v>0.22320000000000001</v>
      </c>
      <c r="T331">
        <v>0.65210000000000001</v>
      </c>
      <c r="U331">
        <v>40</v>
      </c>
      <c r="V331" s="1">
        <v>94947.98</v>
      </c>
      <c r="W331">
        <v>166.93</v>
      </c>
      <c r="X331" s="1">
        <v>218100.67</v>
      </c>
      <c r="Y331">
        <v>0.77449999999999997</v>
      </c>
      <c r="Z331">
        <v>0.19289999999999999</v>
      </c>
      <c r="AA331">
        <v>3.27E-2</v>
      </c>
      <c r="AB331">
        <v>0.22550000000000001</v>
      </c>
      <c r="AC331">
        <v>218.1</v>
      </c>
      <c r="AD331" s="1">
        <v>8997.57</v>
      </c>
      <c r="AE331">
        <v>838.21</v>
      </c>
      <c r="AF331" s="1">
        <v>197802.16</v>
      </c>
      <c r="AG331">
        <v>469</v>
      </c>
      <c r="AH331" s="1">
        <v>45440</v>
      </c>
      <c r="AI331" s="1">
        <v>81385</v>
      </c>
      <c r="AJ331">
        <v>90.38</v>
      </c>
      <c r="AK331">
        <v>38.58</v>
      </c>
      <c r="AL331">
        <v>43.69</v>
      </c>
      <c r="AM331">
        <v>4.3</v>
      </c>
      <c r="AN331">
        <v>0</v>
      </c>
      <c r="AO331">
        <v>0.86240000000000006</v>
      </c>
      <c r="AP331" s="1">
        <v>1499.28</v>
      </c>
      <c r="AQ331" s="1">
        <v>2231.6999999999998</v>
      </c>
      <c r="AR331" s="1">
        <v>7840.04</v>
      </c>
      <c r="AS331">
        <v>725.68</v>
      </c>
      <c r="AT331">
        <v>239.09</v>
      </c>
      <c r="AU331" s="1">
        <v>12535.79</v>
      </c>
      <c r="AV331" s="1">
        <v>3679.76</v>
      </c>
      <c r="AW331">
        <v>0.2888</v>
      </c>
      <c r="AX331" s="1">
        <v>7895.66</v>
      </c>
      <c r="AY331">
        <v>0.61980000000000002</v>
      </c>
      <c r="AZ331">
        <v>721.61</v>
      </c>
      <c r="BA331">
        <v>5.6599999999999998E-2</v>
      </c>
      <c r="BB331">
        <v>442.55</v>
      </c>
      <c r="BC331">
        <v>3.4700000000000002E-2</v>
      </c>
      <c r="BD331" s="1">
        <v>12739.59</v>
      </c>
      <c r="BE331" s="1">
        <v>2403.81</v>
      </c>
      <c r="BF331">
        <v>0.3453</v>
      </c>
      <c r="BG331">
        <v>0.61970000000000003</v>
      </c>
      <c r="BH331">
        <v>0.2223</v>
      </c>
      <c r="BI331">
        <v>0.1221</v>
      </c>
      <c r="BJ331">
        <v>1.41E-2</v>
      </c>
      <c r="BK331">
        <v>2.18E-2</v>
      </c>
    </row>
    <row r="332" spans="1:63" x14ac:dyDescent="0.25">
      <c r="A332" t="s">
        <v>332</v>
      </c>
      <c r="B332">
        <v>48520</v>
      </c>
      <c r="C332">
        <v>199</v>
      </c>
      <c r="D332">
        <v>8.7100000000000009</v>
      </c>
      <c r="E332" s="1">
        <v>1732.37</v>
      </c>
      <c r="F332" s="1">
        <v>1653.04</v>
      </c>
      <c r="G332">
        <v>1.8E-3</v>
      </c>
      <c r="H332">
        <v>0</v>
      </c>
      <c r="I332">
        <v>4.7999999999999996E-3</v>
      </c>
      <c r="J332">
        <v>5.9999999999999995E-4</v>
      </c>
      <c r="K332">
        <v>8.5000000000000006E-3</v>
      </c>
      <c r="L332">
        <v>0.95340000000000003</v>
      </c>
      <c r="M332">
        <v>3.0800000000000001E-2</v>
      </c>
      <c r="N332">
        <v>1</v>
      </c>
      <c r="O332">
        <v>0</v>
      </c>
      <c r="P332">
        <v>0.1537</v>
      </c>
      <c r="Q332" s="1">
        <v>52428.87</v>
      </c>
      <c r="R332">
        <v>0.2263</v>
      </c>
      <c r="S332">
        <v>0.17519999999999999</v>
      </c>
      <c r="T332">
        <v>0.59850000000000003</v>
      </c>
      <c r="U332">
        <v>16</v>
      </c>
      <c r="V332" s="1">
        <v>69544.75</v>
      </c>
      <c r="W332">
        <v>108.04</v>
      </c>
      <c r="X332" s="1">
        <v>105383.27</v>
      </c>
      <c r="Y332">
        <v>0.72209999999999996</v>
      </c>
      <c r="Z332">
        <v>0.12239999999999999</v>
      </c>
      <c r="AA332">
        <v>0.15559999999999999</v>
      </c>
      <c r="AB332">
        <v>0.27789999999999998</v>
      </c>
      <c r="AC332">
        <v>105.38</v>
      </c>
      <c r="AD332" s="1">
        <v>2107.66</v>
      </c>
      <c r="AE332">
        <v>304.97000000000003</v>
      </c>
      <c r="AF332" s="1">
        <v>83884.19</v>
      </c>
      <c r="AG332">
        <v>54</v>
      </c>
      <c r="AH332" s="1">
        <v>28480</v>
      </c>
      <c r="AI332" s="1">
        <v>43453</v>
      </c>
      <c r="AJ332">
        <v>20</v>
      </c>
      <c r="AK332">
        <v>20</v>
      </c>
      <c r="AL332">
        <v>20</v>
      </c>
      <c r="AM332">
        <v>3.8</v>
      </c>
      <c r="AN332">
        <v>0</v>
      </c>
      <c r="AO332">
        <v>0.64290000000000003</v>
      </c>
      <c r="AP332" s="1">
        <v>1534.22</v>
      </c>
      <c r="AQ332" s="1">
        <v>3199.7</v>
      </c>
      <c r="AR332" s="1">
        <v>7758.19</v>
      </c>
      <c r="AS332">
        <v>873.54</v>
      </c>
      <c r="AT332">
        <v>545.53</v>
      </c>
      <c r="AU332" s="1">
        <v>13911.17</v>
      </c>
      <c r="AV332" s="1">
        <v>11240.33</v>
      </c>
      <c r="AW332">
        <v>0.70540000000000003</v>
      </c>
      <c r="AX332" s="1">
        <v>1918.03</v>
      </c>
      <c r="AY332">
        <v>0.12039999999999999</v>
      </c>
      <c r="AZ332">
        <v>742.05</v>
      </c>
      <c r="BA332">
        <v>4.6600000000000003E-2</v>
      </c>
      <c r="BB332" s="1">
        <v>2034.1</v>
      </c>
      <c r="BC332">
        <v>0.12770000000000001</v>
      </c>
      <c r="BD332" s="1">
        <v>15934.51</v>
      </c>
      <c r="BE332" s="1">
        <v>9852.1299999999992</v>
      </c>
      <c r="BF332">
        <v>5.0255000000000001</v>
      </c>
      <c r="BG332">
        <v>0.53869999999999996</v>
      </c>
      <c r="BH332">
        <v>0.26519999999999999</v>
      </c>
      <c r="BI332">
        <v>0.14929999999999999</v>
      </c>
      <c r="BJ332">
        <v>3.8600000000000002E-2</v>
      </c>
      <c r="BK332">
        <v>8.2000000000000007E-3</v>
      </c>
    </row>
    <row r="333" spans="1:63" x14ac:dyDescent="0.25">
      <c r="A333" t="s">
        <v>333</v>
      </c>
      <c r="B333">
        <v>45492</v>
      </c>
      <c r="C333">
        <v>35</v>
      </c>
      <c r="D333">
        <v>216.18</v>
      </c>
      <c r="E333" s="1">
        <v>7566.22</v>
      </c>
      <c r="F333" s="1">
        <v>7612.67</v>
      </c>
      <c r="G333">
        <v>2.0899999999999998E-2</v>
      </c>
      <c r="H333">
        <v>4.0000000000000002E-4</v>
      </c>
      <c r="I333">
        <v>3.4000000000000002E-2</v>
      </c>
      <c r="J333">
        <v>1.2999999999999999E-3</v>
      </c>
      <c r="K333">
        <v>3.3399999999999999E-2</v>
      </c>
      <c r="L333">
        <v>0.86509999999999998</v>
      </c>
      <c r="M333">
        <v>4.4900000000000002E-2</v>
      </c>
      <c r="N333">
        <v>0.30180000000000001</v>
      </c>
      <c r="O333">
        <v>1.47E-2</v>
      </c>
      <c r="P333">
        <v>0.13320000000000001</v>
      </c>
      <c r="Q333" s="1">
        <v>78638.98</v>
      </c>
      <c r="R333">
        <v>0.1206</v>
      </c>
      <c r="S333">
        <v>0.17879999999999999</v>
      </c>
      <c r="T333">
        <v>0.7006</v>
      </c>
      <c r="U333">
        <v>46</v>
      </c>
      <c r="V333" s="1">
        <v>108470.57</v>
      </c>
      <c r="W333">
        <v>164.43</v>
      </c>
      <c r="X333" s="1">
        <v>254772.31</v>
      </c>
      <c r="Y333">
        <v>0.74829999999999997</v>
      </c>
      <c r="Z333">
        <v>0.21609999999999999</v>
      </c>
      <c r="AA333">
        <v>3.56E-2</v>
      </c>
      <c r="AB333">
        <v>0.25169999999999998</v>
      </c>
      <c r="AC333">
        <v>254.77</v>
      </c>
      <c r="AD333" s="1">
        <v>10571.12</v>
      </c>
      <c r="AE333">
        <v>982.59</v>
      </c>
      <c r="AF333" s="1">
        <v>236547.78</v>
      </c>
      <c r="AG333">
        <v>528</v>
      </c>
      <c r="AH333" s="1">
        <v>42636</v>
      </c>
      <c r="AI333" s="1">
        <v>68014</v>
      </c>
      <c r="AJ333">
        <v>80.34</v>
      </c>
      <c r="AK333">
        <v>37.840000000000003</v>
      </c>
      <c r="AL333">
        <v>47.76</v>
      </c>
      <c r="AM333">
        <v>4.8</v>
      </c>
      <c r="AN333">
        <v>0</v>
      </c>
      <c r="AO333">
        <v>0.96279999999999999</v>
      </c>
      <c r="AP333" s="1">
        <v>1501.47</v>
      </c>
      <c r="AQ333" s="1">
        <v>2335.56</v>
      </c>
      <c r="AR333" s="1">
        <v>7993.28</v>
      </c>
      <c r="AS333">
        <v>699.79</v>
      </c>
      <c r="AT333">
        <v>657.83</v>
      </c>
      <c r="AU333" s="1">
        <v>13187.93</v>
      </c>
      <c r="AV333" s="1">
        <v>3031.7</v>
      </c>
      <c r="AW333">
        <v>0.2072</v>
      </c>
      <c r="AX333" s="1">
        <v>9993.08</v>
      </c>
      <c r="AY333">
        <v>0.68310000000000004</v>
      </c>
      <c r="AZ333">
        <v>980.98</v>
      </c>
      <c r="BA333">
        <v>6.7100000000000007E-2</v>
      </c>
      <c r="BB333">
        <v>622.75</v>
      </c>
      <c r="BC333">
        <v>4.2599999999999999E-2</v>
      </c>
      <c r="BD333" s="1">
        <v>14628.51</v>
      </c>
      <c r="BE333" s="1">
        <v>1911.7</v>
      </c>
      <c r="BF333">
        <v>0.28639999999999999</v>
      </c>
      <c r="BG333">
        <v>0.59240000000000004</v>
      </c>
      <c r="BH333">
        <v>0.24390000000000001</v>
      </c>
      <c r="BI333">
        <v>0.1176</v>
      </c>
      <c r="BJ333">
        <v>3.0200000000000001E-2</v>
      </c>
      <c r="BK333">
        <v>1.5900000000000001E-2</v>
      </c>
    </row>
    <row r="334" spans="1:63" x14ac:dyDescent="0.25">
      <c r="A334" t="s">
        <v>334</v>
      </c>
      <c r="B334">
        <v>48629</v>
      </c>
      <c r="C334">
        <v>121</v>
      </c>
      <c r="D334">
        <v>11.35</v>
      </c>
      <c r="E334" s="1">
        <v>1373.17</v>
      </c>
      <c r="F334" s="1">
        <v>1288.48</v>
      </c>
      <c r="G334">
        <v>2.3E-3</v>
      </c>
      <c r="H334">
        <v>2.3E-3</v>
      </c>
      <c r="I334">
        <v>3.0999999999999999E-3</v>
      </c>
      <c r="J334">
        <v>1.6000000000000001E-3</v>
      </c>
      <c r="K334">
        <v>7.7999999999999996E-3</v>
      </c>
      <c r="L334">
        <v>0.97440000000000004</v>
      </c>
      <c r="M334">
        <v>8.5000000000000006E-3</v>
      </c>
      <c r="N334">
        <v>0.1666</v>
      </c>
      <c r="O334">
        <v>0</v>
      </c>
      <c r="P334">
        <v>9.3399999999999997E-2</v>
      </c>
      <c r="Q334" s="1">
        <v>64805.42</v>
      </c>
      <c r="R334">
        <v>0.12989999999999999</v>
      </c>
      <c r="S334">
        <v>0.1948</v>
      </c>
      <c r="T334">
        <v>0.67530000000000001</v>
      </c>
      <c r="U334">
        <v>7.31</v>
      </c>
      <c r="V334" s="1">
        <v>68807.88</v>
      </c>
      <c r="W334">
        <v>181.42</v>
      </c>
      <c r="X334" s="1">
        <v>184465.73</v>
      </c>
      <c r="Y334">
        <v>0.93510000000000004</v>
      </c>
      <c r="Z334">
        <v>2.35E-2</v>
      </c>
      <c r="AA334">
        <v>4.1399999999999999E-2</v>
      </c>
      <c r="AB334">
        <v>6.4899999999999999E-2</v>
      </c>
      <c r="AC334">
        <v>184.47</v>
      </c>
      <c r="AD334" s="1">
        <v>4279.2</v>
      </c>
      <c r="AE334">
        <v>614.88</v>
      </c>
      <c r="AF334" s="1">
        <v>172178.16</v>
      </c>
      <c r="AG334">
        <v>388</v>
      </c>
      <c r="AH334" s="1">
        <v>42482</v>
      </c>
      <c r="AI334" s="1">
        <v>70581</v>
      </c>
      <c r="AJ334">
        <v>40.58</v>
      </c>
      <c r="AK334">
        <v>22.28</v>
      </c>
      <c r="AL334">
        <v>29.18</v>
      </c>
      <c r="AM334">
        <v>6.5</v>
      </c>
      <c r="AN334" s="1">
        <v>2718.62</v>
      </c>
      <c r="AO334">
        <v>1.2679</v>
      </c>
      <c r="AP334" s="1">
        <v>1252.03</v>
      </c>
      <c r="AQ334" s="1">
        <v>1959.9</v>
      </c>
      <c r="AR334" s="1">
        <v>6187.59</v>
      </c>
      <c r="AS334">
        <v>651.96</v>
      </c>
      <c r="AT334">
        <v>468.74</v>
      </c>
      <c r="AU334" s="1">
        <v>10520.22</v>
      </c>
      <c r="AV334" s="1">
        <v>4899.8999999999996</v>
      </c>
      <c r="AW334">
        <v>0.38190000000000002</v>
      </c>
      <c r="AX334" s="1">
        <v>6510.05</v>
      </c>
      <c r="AY334">
        <v>0.50739999999999996</v>
      </c>
      <c r="AZ334" s="1">
        <v>1024.55</v>
      </c>
      <c r="BA334">
        <v>7.9899999999999999E-2</v>
      </c>
      <c r="BB334">
        <v>395.09</v>
      </c>
      <c r="BC334">
        <v>3.0800000000000001E-2</v>
      </c>
      <c r="BD334" s="1">
        <v>12829.59</v>
      </c>
      <c r="BE334" s="1">
        <v>3127.77</v>
      </c>
      <c r="BF334">
        <v>0.6774</v>
      </c>
      <c r="BG334">
        <v>0.50690000000000002</v>
      </c>
      <c r="BH334">
        <v>0.23319999999999999</v>
      </c>
      <c r="BI334">
        <v>0.21870000000000001</v>
      </c>
      <c r="BJ334">
        <v>2.8199999999999999E-2</v>
      </c>
      <c r="BK334">
        <v>1.2999999999999999E-2</v>
      </c>
    </row>
    <row r="335" spans="1:63" x14ac:dyDescent="0.25">
      <c r="A335" t="s">
        <v>335</v>
      </c>
      <c r="B335">
        <v>46920</v>
      </c>
      <c r="C335">
        <v>401</v>
      </c>
      <c r="D335">
        <v>6.36</v>
      </c>
      <c r="E335" s="1">
        <v>2548.89</v>
      </c>
      <c r="F335" s="1">
        <v>2492.19</v>
      </c>
      <c r="G335">
        <v>3.2000000000000002E-3</v>
      </c>
      <c r="H335">
        <v>2.3999999999999998E-3</v>
      </c>
      <c r="I335">
        <v>8.3999999999999995E-3</v>
      </c>
      <c r="J335">
        <v>4.0000000000000002E-4</v>
      </c>
      <c r="K335">
        <v>4.3700000000000003E-2</v>
      </c>
      <c r="L335">
        <v>0.89729999999999999</v>
      </c>
      <c r="M335">
        <v>4.4499999999999998E-2</v>
      </c>
      <c r="N335">
        <v>0.39879999999999999</v>
      </c>
      <c r="O335">
        <v>9.5999999999999992E-3</v>
      </c>
      <c r="P335">
        <v>0.13039999999999999</v>
      </c>
      <c r="Q335" s="1">
        <v>59537.04</v>
      </c>
      <c r="R335">
        <v>0.15090000000000001</v>
      </c>
      <c r="S335">
        <v>0.27039999999999997</v>
      </c>
      <c r="T335">
        <v>0.5786</v>
      </c>
      <c r="U335">
        <v>19</v>
      </c>
      <c r="V335" s="1">
        <v>97721.74</v>
      </c>
      <c r="W335">
        <v>127.61</v>
      </c>
      <c r="X335" s="1">
        <v>255635.33</v>
      </c>
      <c r="Y335">
        <v>0.61229999999999996</v>
      </c>
      <c r="Z335">
        <v>0.11840000000000001</v>
      </c>
      <c r="AA335">
        <v>0.26929999999999998</v>
      </c>
      <c r="AB335">
        <v>0.38769999999999999</v>
      </c>
      <c r="AC335">
        <v>255.64</v>
      </c>
      <c r="AD335" s="1">
        <v>6929.08</v>
      </c>
      <c r="AE335">
        <v>613.13</v>
      </c>
      <c r="AF335" s="1">
        <v>243323.16</v>
      </c>
      <c r="AG335">
        <v>539</v>
      </c>
      <c r="AH335" s="1">
        <v>33694</v>
      </c>
      <c r="AI335" s="1">
        <v>52619</v>
      </c>
      <c r="AJ335">
        <v>27.8</v>
      </c>
      <c r="AK335">
        <v>26.71</v>
      </c>
      <c r="AL335">
        <v>27.55</v>
      </c>
      <c r="AM335">
        <v>3.2</v>
      </c>
      <c r="AN335">
        <v>0</v>
      </c>
      <c r="AO335">
        <v>1.4333</v>
      </c>
      <c r="AP335" s="1">
        <v>1749.58</v>
      </c>
      <c r="AQ335" s="1">
        <v>2411.34</v>
      </c>
      <c r="AR335" s="1">
        <v>6211.11</v>
      </c>
      <c r="AS335">
        <v>860.27</v>
      </c>
      <c r="AT335">
        <v>513.59</v>
      </c>
      <c r="AU335" s="1">
        <v>11745.89</v>
      </c>
      <c r="AV335" s="1">
        <v>5218.25</v>
      </c>
      <c r="AW335">
        <v>0.36940000000000001</v>
      </c>
      <c r="AX335" s="1">
        <v>6287.94</v>
      </c>
      <c r="AY335">
        <v>0.44519999999999998</v>
      </c>
      <c r="AZ335" s="1">
        <v>1869.28</v>
      </c>
      <c r="BA335">
        <v>0.1323</v>
      </c>
      <c r="BB335">
        <v>749.28</v>
      </c>
      <c r="BC335">
        <v>5.2999999999999999E-2</v>
      </c>
      <c r="BD335" s="1">
        <v>14124.76</v>
      </c>
      <c r="BE335" s="1">
        <v>4729.3500000000004</v>
      </c>
      <c r="BF335">
        <v>1.6748000000000001</v>
      </c>
      <c r="BG335">
        <v>0.54969999999999997</v>
      </c>
      <c r="BH335">
        <v>0.23480000000000001</v>
      </c>
      <c r="BI335">
        <v>0.15709999999999999</v>
      </c>
      <c r="BJ335">
        <v>4.19E-2</v>
      </c>
      <c r="BK335">
        <v>1.66E-2</v>
      </c>
    </row>
    <row r="336" spans="1:63" x14ac:dyDescent="0.25">
      <c r="A336" t="s">
        <v>336</v>
      </c>
      <c r="B336">
        <v>44396</v>
      </c>
      <c r="C336">
        <v>30</v>
      </c>
      <c r="D336">
        <v>173.38</v>
      </c>
      <c r="E336" s="1">
        <v>5201.3</v>
      </c>
      <c r="F336" s="1">
        <v>5049.1000000000004</v>
      </c>
      <c r="G336">
        <v>3.2500000000000001E-2</v>
      </c>
      <c r="H336">
        <v>1E-3</v>
      </c>
      <c r="I336">
        <v>8.1199999999999994E-2</v>
      </c>
      <c r="J336">
        <v>5.9999999999999995E-4</v>
      </c>
      <c r="K336">
        <v>4.48E-2</v>
      </c>
      <c r="L336">
        <v>0.7903</v>
      </c>
      <c r="M336">
        <v>4.9700000000000001E-2</v>
      </c>
      <c r="N336">
        <v>0.38190000000000002</v>
      </c>
      <c r="O336">
        <v>2.0899999999999998E-2</v>
      </c>
      <c r="P336">
        <v>0.17649999999999999</v>
      </c>
      <c r="Q336" s="1">
        <v>66765.84</v>
      </c>
      <c r="R336">
        <v>0.19209999999999999</v>
      </c>
      <c r="S336">
        <v>0.15</v>
      </c>
      <c r="T336">
        <v>0.65790000000000004</v>
      </c>
      <c r="U336">
        <v>24</v>
      </c>
      <c r="V336" s="1">
        <v>104946.46</v>
      </c>
      <c r="W336">
        <v>212.62</v>
      </c>
      <c r="X336" s="1">
        <v>171164.34</v>
      </c>
      <c r="Y336">
        <v>0.64039999999999997</v>
      </c>
      <c r="Z336">
        <v>0.32369999999999999</v>
      </c>
      <c r="AA336">
        <v>3.5900000000000001E-2</v>
      </c>
      <c r="AB336">
        <v>0.35959999999999998</v>
      </c>
      <c r="AC336">
        <v>171.16</v>
      </c>
      <c r="AD336" s="1">
        <v>6871.54</v>
      </c>
      <c r="AE336">
        <v>803.81</v>
      </c>
      <c r="AF336" s="1">
        <v>166798.12</v>
      </c>
      <c r="AG336">
        <v>367</v>
      </c>
      <c r="AH336" s="1">
        <v>38589</v>
      </c>
      <c r="AI336" s="1">
        <v>66883</v>
      </c>
      <c r="AJ336">
        <v>53.69</v>
      </c>
      <c r="AK336">
        <v>39.1</v>
      </c>
      <c r="AL336">
        <v>40.71</v>
      </c>
      <c r="AM336">
        <v>4.22</v>
      </c>
      <c r="AN336">
        <v>0</v>
      </c>
      <c r="AO336">
        <v>0.71450000000000002</v>
      </c>
      <c r="AP336" s="1">
        <v>1208.06</v>
      </c>
      <c r="AQ336" s="1">
        <v>1904.81</v>
      </c>
      <c r="AR336" s="1">
        <v>7197.92</v>
      </c>
      <c r="AS336">
        <v>949.18</v>
      </c>
      <c r="AT336">
        <v>417.63</v>
      </c>
      <c r="AU336" s="1">
        <v>11677.59</v>
      </c>
      <c r="AV336" s="1">
        <v>4134.24</v>
      </c>
      <c r="AW336">
        <v>0.34179999999999999</v>
      </c>
      <c r="AX336" s="1">
        <v>5987.43</v>
      </c>
      <c r="AY336">
        <v>0.495</v>
      </c>
      <c r="AZ336" s="1">
        <v>1161.2</v>
      </c>
      <c r="BA336">
        <v>9.6000000000000002E-2</v>
      </c>
      <c r="BB336">
        <v>812.94</v>
      </c>
      <c r="BC336">
        <v>6.7199999999999996E-2</v>
      </c>
      <c r="BD336" s="1">
        <v>12095.8</v>
      </c>
      <c r="BE336" s="1">
        <v>2738.78</v>
      </c>
      <c r="BF336">
        <v>0.48399999999999999</v>
      </c>
      <c r="BG336">
        <v>0.62050000000000005</v>
      </c>
      <c r="BH336">
        <v>0.21879999999999999</v>
      </c>
      <c r="BI336">
        <v>0.13070000000000001</v>
      </c>
      <c r="BJ336">
        <v>1.9400000000000001E-2</v>
      </c>
      <c r="BK336">
        <v>1.0500000000000001E-2</v>
      </c>
    </row>
    <row r="337" spans="1:63" x14ac:dyDescent="0.25">
      <c r="A337" t="s">
        <v>337</v>
      </c>
      <c r="B337">
        <v>44404</v>
      </c>
      <c r="C337">
        <v>26</v>
      </c>
      <c r="D337">
        <v>291.19</v>
      </c>
      <c r="E337" s="1">
        <v>7570.96</v>
      </c>
      <c r="F337" s="1">
        <v>5927.17</v>
      </c>
      <c r="G337">
        <v>2.2000000000000001E-3</v>
      </c>
      <c r="H337">
        <v>2.0000000000000001E-4</v>
      </c>
      <c r="I337">
        <v>0.1883</v>
      </c>
      <c r="J337">
        <v>1.9E-3</v>
      </c>
      <c r="K337">
        <v>0.14630000000000001</v>
      </c>
      <c r="L337">
        <v>0.53639999999999999</v>
      </c>
      <c r="M337">
        <v>0.1249</v>
      </c>
      <c r="N337">
        <v>0.99990000000000001</v>
      </c>
      <c r="O337">
        <v>7.3200000000000001E-2</v>
      </c>
      <c r="P337">
        <v>0.1898</v>
      </c>
      <c r="Q337" s="1">
        <v>63131.66</v>
      </c>
      <c r="R337">
        <v>0.34160000000000001</v>
      </c>
      <c r="S337">
        <v>0.11990000000000001</v>
      </c>
      <c r="T337">
        <v>0.53849999999999998</v>
      </c>
      <c r="U337">
        <v>32</v>
      </c>
      <c r="V337" s="1">
        <v>94014.38</v>
      </c>
      <c r="W337">
        <v>225.61</v>
      </c>
      <c r="X337" s="1">
        <v>98549.52</v>
      </c>
      <c r="Y337">
        <v>0.57989999999999997</v>
      </c>
      <c r="Z337">
        <v>0.28000000000000003</v>
      </c>
      <c r="AA337">
        <v>0.1401</v>
      </c>
      <c r="AB337">
        <v>0.42009999999999997</v>
      </c>
      <c r="AC337">
        <v>98.55</v>
      </c>
      <c r="AD337" s="1">
        <v>4204.51</v>
      </c>
      <c r="AE337">
        <v>496.59</v>
      </c>
      <c r="AF337" s="1">
        <v>88682.58</v>
      </c>
      <c r="AG337">
        <v>66</v>
      </c>
      <c r="AH337" s="1">
        <v>28919</v>
      </c>
      <c r="AI337" s="1">
        <v>44144</v>
      </c>
      <c r="AJ337">
        <v>43.51</v>
      </c>
      <c r="AK337">
        <v>42.23</v>
      </c>
      <c r="AL337">
        <v>43.14</v>
      </c>
      <c r="AM337">
        <v>4.92</v>
      </c>
      <c r="AN337">
        <v>0</v>
      </c>
      <c r="AO337">
        <v>1.0701000000000001</v>
      </c>
      <c r="AP337" s="1">
        <v>1521.26</v>
      </c>
      <c r="AQ337" s="1">
        <v>2590.46</v>
      </c>
      <c r="AR337" s="1">
        <v>6551.01</v>
      </c>
      <c r="AS337">
        <v>898.35</v>
      </c>
      <c r="AT337">
        <v>417.01</v>
      </c>
      <c r="AU337" s="1">
        <v>11978.1</v>
      </c>
      <c r="AV337" s="1">
        <v>8081.37</v>
      </c>
      <c r="AW337">
        <v>0.53910000000000002</v>
      </c>
      <c r="AX337" s="1">
        <v>4560.49</v>
      </c>
      <c r="AY337">
        <v>0.30420000000000003</v>
      </c>
      <c r="AZ337">
        <v>656.81</v>
      </c>
      <c r="BA337">
        <v>4.3799999999999999E-2</v>
      </c>
      <c r="BB337" s="1">
        <v>1692.39</v>
      </c>
      <c r="BC337">
        <v>0.1129</v>
      </c>
      <c r="BD337" s="1">
        <v>14991.05</v>
      </c>
      <c r="BE337" s="1">
        <v>4185.96</v>
      </c>
      <c r="BF337">
        <v>1.7302</v>
      </c>
      <c r="BG337">
        <v>0.41370000000000001</v>
      </c>
      <c r="BH337">
        <v>0.13669999999999999</v>
      </c>
      <c r="BI337">
        <v>0.42470000000000002</v>
      </c>
      <c r="BJ337">
        <v>1.7399999999999999E-2</v>
      </c>
      <c r="BK337">
        <v>7.6E-3</v>
      </c>
    </row>
    <row r="338" spans="1:63" x14ac:dyDescent="0.25">
      <c r="A338" t="s">
        <v>338</v>
      </c>
      <c r="B338">
        <v>48173</v>
      </c>
      <c r="C338">
        <v>63</v>
      </c>
      <c r="D338">
        <v>41.45</v>
      </c>
      <c r="E338" s="1">
        <v>2611.5300000000002</v>
      </c>
      <c r="F338" s="1">
        <v>2811.13</v>
      </c>
      <c r="G338">
        <v>5.7000000000000002E-3</v>
      </c>
      <c r="H338">
        <v>1.1000000000000001E-3</v>
      </c>
      <c r="I338">
        <v>2.4500000000000001E-2</v>
      </c>
      <c r="J338">
        <v>3.2000000000000002E-3</v>
      </c>
      <c r="K338">
        <v>5.2699999999999997E-2</v>
      </c>
      <c r="L338">
        <v>0.86019999999999996</v>
      </c>
      <c r="M338">
        <v>5.2699999999999997E-2</v>
      </c>
      <c r="N338">
        <v>0.37330000000000002</v>
      </c>
      <c r="O338">
        <v>3.2000000000000002E-3</v>
      </c>
      <c r="P338">
        <v>0.13189999999999999</v>
      </c>
      <c r="Q338" s="1">
        <v>64879.05</v>
      </c>
      <c r="R338">
        <v>0.27839999999999998</v>
      </c>
      <c r="S338">
        <v>0.14949999999999999</v>
      </c>
      <c r="T338">
        <v>0.57220000000000004</v>
      </c>
      <c r="U338">
        <v>16.68</v>
      </c>
      <c r="V338" s="1">
        <v>73169.179999999993</v>
      </c>
      <c r="W338">
        <v>150.53</v>
      </c>
      <c r="X338" s="1">
        <v>222769.2</v>
      </c>
      <c r="Y338">
        <v>0.76139999999999997</v>
      </c>
      <c r="Z338">
        <v>0.10920000000000001</v>
      </c>
      <c r="AA338">
        <v>0.1295</v>
      </c>
      <c r="AB338">
        <v>0.23860000000000001</v>
      </c>
      <c r="AC338">
        <v>222.77</v>
      </c>
      <c r="AD338" s="1">
        <v>8042.32</v>
      </c>
      <c r="AE338">
        <v>900.36</v>
      </c>
      <c r="AF338" s="1">
        <v>164830.71</v>
      </c>
      <c r="AG338">
        <v>362</v>
      </c>
      <c r="AH338" s="1">
        <v>38322</v>
      </c>
      <c r="AI338" s="1">
        <v>60337</v>
      </c>
      <c r="AJ338">
        <v>52.84</v>
      </c>
      <c r="AK338">
        <v>33.700000000000003</v>
      </c>
      <c r="AL338">
        <v>33.020000000000003</v>
      </c>
      <c r="AM338">
        <v>0</v>
      </c>
      <c r="AN338">
        <v>0</v>
      </c>
      <c r="AO338">
        <v>1.0317000000000001</v>
      </c>
      <c r="AP338" s="1">
        <v>1259.6099999999999</v>
      </c>
      <c r="AQ338" s="1">
        <v>1890.56</v>
      </c>
      <c r="AR338" s="1">
        <v>6717.12</v>
      </c>
      <c r="AS338">
        <v>641.75</v>
      </c>
      <c r="AT338">
        <v>408.7</v>
      </c>
      <c r="AU338" s="1">
        <v>10917.74</v>
      </c>
      <c r="AV338" s="1">
        <v>4588.75</v>
      </c>
      <c r="AW338">
        <v>0.32800000000000001</v>
      </c>
      <c r="AX338" s="1">
        <v>6004.79</v>
      </c>
      <c r="AY338">
        <v>0.42930000000000001</v>
      </c>
      <c r="AZ338" s="1">
        <v>2661.57</v>
      </c>
      <c r="BA338">
        <v>0.1903</v>
      </c>
      <c r="BB338">
        <v>733.15</v>
      </c>
      <c r="BC338">
        <v>5.2400000000000002E-2</v>
      </c>
      <c r="BD338" s="1">
        <v>13988.25</v>
      </c>
      <c r="BE338" s="1">
        <v>4607.75</v>
      </c>
      <c r="BF338">
        <v>0.85270000000000001</v>
      </c>
      <c r="BG338">
        <v>0.56589999999999996</v>
      </c>
      <c r="BH338">
        <v>0.21229999999999999</v>
      </c>
      <c r="BI338">
        <v>0.17030000000000001</v>
      </c>
      <c r="BJ338">
        <v>2.8400000000000002E-2</v>
      </c>
      <c r="BK338">
        <v>2.3199999999999998E-2</v>
      </c>
    </row>
    <row r="339" spans="1:63" x14ac:dyDescent="0.25">
      <c r="A339" t="s">
        <v>339</v>
      </c>
      <c r="B339">
        <v>45500</v>
      </c>
      <c r="C339">
        <v>31</v>
      </c>
      <c r="D339">
        <v>210.69</v>
      </c>
      <c r="E339" s="1">
        <v>6531.43</v>
      </c>
      <c r="F339" s="1">
        <v>6434.54</v>
      </c>
      <c r="G339">
        <v>1.52E-2</v>
      </c>
      <c r="H339">
        <v>1.6000000000000001E-3</v>
      </c>
      <c r="I339">
        <v>1.8800000000000001E-2</v>
      </c>
      <c r="J339">
        <v>5.0000000000000001E-4</v>
      </c>
      <c r="K339">
        <v>2.86E-2</v>
      </c>
      <c r="L339">
        <v>0.89480000000000004</v>
      </c>
      <c r="M339">
        <v>4.0599999999999997E-2</v>
      </c>
      <c r="N339">
        <v>0.17549999999999999</v>
      </c>
      <c r="O339">
        <v>7.7000000000000002E-3</v>
      </c>
      <c r="P339">
        <v>0.1134</v>
      </c>
      <c r="Q339" s="1">
        <v>71054.429999999993</v>
      </c>
      <c r="R339">
        <v>0.123</v>
      </c>
      <c r="S339">
        <v>0.23039999999999999</v>
      </c>
      <c r="T339">
        <v>0.64659999999999995</v>
      </c>
      <c r="U339">
        <v>33</v>
      </c>
      <c r="V339" s="1">
        <v>100087.76</v>
      </c>
      <c r="W339">
        <v>192.3</v>
      </c>
      <c r="X339" s="1">
        <v>166580.32999999999</v>
      </c>
      <c r="Y339">
        <v>0.80879999999999996</v>
      </c>
      <c r="Z339">
        <v>0.15609999999999999</v>
      </c>
      <c r="AA339">
        <v>3.5099999999999999E-2</v>
      </c>
      <c r="AB339">
        <v>0.19120000000000001</v>
      </c>
      <c r="AC339">
        <v>166.58</v>
      </c>
      <c r="AD339" s="1">
        <v>6900.56</v>
      </c>
      <c r="AE339">
        <v>790.81</v>
      </c>
      <c r="AF339" s="1">
        <v>162778.5</v>
      </c>
      <c r="AG339">
        <v>352</v>
      </c>
      <c r="AH339" s="1">
        <v>45017</v>
      </c>
      <c r="AI339" s="1">
        <v>80376</v>
      </c>
      <c r="AJ339">
        <v>77.2</v>
      </c>
      <c r="AK339">
        <v>37.68</v>
      </c>
      <c r="AL339">
        <v>52.79</v>
      </c>
      <c r="AM339">
        <v>3.8</v>
      </c>
      <c r="AN339">
        <v>0</v>
      </c>
      <c r="AO339">
        <v>0.71630000000000005</v>
      </c>
      <c r="AP339" s="1">
        <v>1309.97</v>
      </c>
      <c r="AQ339" s="1">
        <v>2043.88</v>
      </c>
      <c r="AR339" s="1">
        <v>7014.62</v>
      </c>
      <c r="AS339">
        <v>608.79999999999995</v>
      </c>
      <c r="AT339">
        <v>238.74</v>
      </c>
      <c r="AU339" s="1">
        <v>11216.01</v>
      </c>
      <c r="AV339" s="1">
        <v>4482.03</v>
      </c>
      <c r="AW339">
        <v>0.35099999999999998</v>
      </c>
      <c r="AX339" s="1">
        <v>6004.69</v>
      </c>
      <c r="AY339">
        <v>0.47020000000000001</v>
      </c>
      <c r="AZ339" s="1">
        <v>1648.22</v>
      </c>
      <c r="BA339">
        <v>0.12909999999999999</v>
      </c>
      <c r="BB339">
        <v>635.19000000000005</v>
      </c>
      <c r="BC339">
        <v>4.9700000000000001E-2</v>
      </c>
      <c r="BD339" s="1">
        <v>12770.13</v>
      </c>
      <c r="BE339" s="1">
        <v>3533.03</v>
      </c>
      <c r="BF339">
        <v>0.54720000000000002</v>
      </c>
      <c r="BG339">
        <v>0.54039999999999999</v>
      </c>
      <c r="BH339">
        <v>0.2069</v>
      </c>
      <c r="BI339">
        <v>0.2036</v>
      </c>
      <c r="BJ339">
        <v>3.6700000000000003E-2</v>
      </c>
      <c r="BK339">
        <v>1.24E-2</v>
      </c>
    </row>
    <row r="340" spans="1:63" x14ac:dyDescent="0.25">
      <c r="A340" t="s">
        <v>340</v>
      </c>
      <c r="B340">
        <v>50633</v>
      </c>
      <c r="C340">
        <v>54</v>
      </c>
      <c r="D340">
        <v>9.11</v>
      </c>
      <c r="E340">
        <v>491.68</v>
      </c>
      <c r="F340">
        <v>489.71</v>
      </c>
      <c r="G340">
        <v>2E-3</v>
      </c>
      <c r="H340">
        <v>0</v>
      </c>
      <c r="I340">
        <v>2E-3</v>
      </c>
      <c r="J340">
        <v>0</v>
      </c>
      <c r="K340">
        <v>5.9200000000000003E-2</v>
      </c>
      <c r="L340">
        <v>0.92449999999999999</v>
      </c>
      <c r="M340">
        <v>1.2200000000000001E-2</v>
      </c>
      <c r="N340">
        <v>0.4042</v>
      </c>
      <c r="O340">
        <v>0</v>
      </c>
      <c r="P340">
        <v>0.18099999999999999</v>
      </c>
      <c r="Q340" s="1">
        <v>53941.85</v>
      </c>
      <c r="R340">
        <v>0.39579999999999999</v>
      </c>
      <c r="S340">
        <v>0.14580000000000001</v>
      </c>
      <c r="T340">
        <v>0.45829999999999999</v>
      </c>
      <c r="U340">
        <v>8</v>
      </c>
      <c r="V340" s="1">
        <v>62566.879999999997</v>
      </c>
      <c r="W340">
        <v>59.41</v>
      </c>
      <c r="X340" s="1">
        <v>155805.14000000001</v>
      </c>
      <c r="Y340">
        <v>0.83809999999999996</v>
      </c>
      <c r="Z340">
        <v>0.1196</v>
      </c>
      <c r="AA340">
        <v>4.2299999999999997E-2</v>
      </c>
      <c r="AB340">
        <v>0.16189999999999999</v>
      </c>
      <c r="AC340">
        <v>155.81</v>
      </c>
      <c r="AD340" s="1">
        <v>4368.17</v>
      </c>
      <c r="AE340">
        <v>579.53</v>
      </c>
      <c r="AF340" s="1">
        <v>151676.71</v>
      </c>
      <c r="AG340">
        <v>286</v>
      </c>
      <c r="AH340" s="1">
        <v>32291</v>
      </c>
      <c r="AI340" s="1">
        <v>47315</v>
      </c>
      <c r="AJ340">
        <v>52.1</v>
      </c>
      <c r="AK340">
        <v>26.24</v>
      </c>
      <c r="AL340">
        <v>32.119999999999997</v>
      </c>
      <c r="AM340">
        <v>4</v>
      </c>
      <c r="AN340" s="1">
        <v>1574.76</v>
      </c>
      <c r="AO340">
        <v>1.6532</v>
      </c>
      <c r="AP340" s="1">
        <v>2564.85</v>
      </c>
      <c r="AQ340" s="1">
        <v>3025.23</v>
      </c>
      <c r="AR340" s="1">
        <v>7391.62</v>
      </c>
      <c r="AS340">
        <v>958.76</v>
      </c>
      <c r="AT340">
        <v>294.10000000000002</v>
      </c>
      <c r="AU340" s="1">
        <v>14234.55</v>
      </c>
      <c r="AV340" s="1">
        <v>9192.36</v>
      </c>
      <c r="AW340">
        <v>0.52129999999999999</v>
      </c>
      <c r="AX340" s="1">
        <v>5484.57</v>
      </c>
      <c r="AY340">
        <v>0.311</v>
      </c>
      <c r="AZ340" s="1">
        <v>1986.06</v>
      </c>
      <c r="BA340">
        <v>0.11260000000000001</v>
      </c>
      <c r="BB340">
        <v>969.59</v>
      </c>
      <c r="BC340">
        <v>5.5E-2</v>
      </c>
      <c r="BD340" s="1">
        <v>17632.57</v>
      </c>
      <c r="BE340" s="1">
        <v>7938.24</v>
      </c>
      <c r="BF340">
        <v>2.6846000000000001</v>
      </c>
      <c r="BG340">
        <v>0.49530000000000002</v>
      </c>
      <c r="BH340">
        <v>0.22869999999999999</v>
      </c>
      <c r="BI340">
        <v>0.21590000000000001</v>
      </c>
      <c r="BJ340">
        <v>3.8399999999999997E-2</v>
      </c>
      <c r="BK340">
        <v>2.18E-2</v>
      </c>
    </row>
    <row r="341" spans="1:63" x14ac:dyDescent="0.25">
      <c r="A341" t="s">
        <v>341</v>
      </c>
      <c r="B341">
        <v>49361</v>
      </c>
      <c r="C341">
        <v>46</v>
      </c>
      <c r="D341">
        <v>9.1</v>
      </c>
      <c r="E341">
        <v>418.46</v>
      </c>
      <c r="F341">
        <v>486.86</v>
      </c>
      <c r="G341">
        <v>0</v>
      </c>
      <c r="H341">
        <v>0</v>
      </c>
      <c r="I341">
        <v>2.0999999999999999E-3</v>
      </c>
      <c r="J341">
        <v>0</v>
      </c>
      <c r="K341">
        <v>2.0500000000000001E-2</v>
      </c>
      <c r="L341">
        <v>0.97540000000000004</v>
      </c>
      <c r="M341">
        <v>2.0999999999999999E-3</v>
      </c>
      <c r="N341">
        <v>9.2100000000000001E-2</v>
      </c>
      <c r="O341">
        <v>0</v>
      </c>
      <c r="P341">
        <v>0.1268</v>
      </c>
      <c r="Q341" s="1">
        <v>57622.37</v>
      </c>
      <c r="R341">
        <v>0.26919999999999999</v>
      </c>
      <c r="S341">
        <v>0.32690000000000002</v>
      </c>
      <c r="T341">
        <v>0.40379999999999999</v>
      </c>
      <c r="U341">
        <v>4</v>
      </c>
      <c r="V341" s="1">
        <v>63210.5</v>
      </c>
      <c r="W341">
        <v>104.59</v>
      </c>
      <c r="X341" s="1">
        <v>156292.19</v>
      </c>
      <c r="Y341">
        <v>0.9466</v>
      </c>
      <c r="Z341">
        <v>1.66E-2</v>
      </c>
      <c r="AA341">
        <v>3.6799999999999999E-2</v>
      </c>
      <c r="AB341">
        <v>5.3400000000000003E-2</v>
      </c>
      <c r="AC341">
        <v>156.29</v>
      </c>
      <c r="AD341" s="1">
        <v>3326.34</v>
      </c>
      <c r="AE341">
        <v>363.04</v>
      </c>
      <c r="AF341" s="1">
        <v>137161.10999999999</v>
      </c>
      <c r="AG341">
        <v>224</v>
      </c>
      <c r="AH341" s="1">
        <v>39836</v>
      </c>
      <c r="AI341" s="1">
        <v>60400</v>
      </c>
      <c r="AJ341">
        <v>31</v>
      </c>
      <c r="AK341">
        <v>20.83</v>
      </c>
      <c r="AL341">
        <v>25.53</v>
      </c>
      <c r="AM341">
        <v>4.6500000000000004</v>
      </c>
      <c r="AN341" s="1">
        <v>1783.55</v>
      </c>
      <c r="AO341">
        <v>1.4793000000000001</v>
      </c>
      <c r="AP341" s="1">
        <v>1035.28</v>
      </c>
      <c r="AQ341" s="1">
        <v>2452.81</v>
      </c>
      <c r="AR341" s="1">
        <v>7209.73</v>
      </c>
      <c r="AS341">
        <v>421.99</v>
      </c>
      <c r="AT341">
        <v>450.39</v>
      </c>
      <c r="AU341" s="1">
        <v>11570.2</v>
      </c>
      <c r="AV341" s="1">
        <v>6820.79</v>
      </c>
      <c r="AW341">
        <v>0.49280000000000002</v>
      </c>
      <c r="AX341" s="1">
        <v>4147.9799999999996</v>
      </c>
      <c r="AY341">
        <v>0.29970000000000002</v>
      </c>
      <c r="AZ341" s="1">
        <v>2462.61</v>
      </c>
      <c r="BA341">
        <v>0.1779</v>
      </c>
      <c r="BB341">
        <v>408.16</v>
      </c>
      <c r="BC341">
        <v>2.9499999999999998E-2</v>
      </c>
      <c r="BD341" s="1">
        <v>13839.54</v>
      </c>
      <c r="BE341" s="1">
        <v>7996.02</v>
      </c>
      <c r="BF341">
        <v>2.7563</v>
      </c>
      <c r="BG341">
        <v>0.50570000000000004</v>
      </c>
      <c r="BH341">
        <v>0.24529999999999999</v>
      </c>
      <c r="BI341">
        <v>0.16520000000000001</v>
      </c>
      <c r="BJ341">
        <v>2.7099999999999999E-2</v>
      </c>
      <c r="BK341">
        <v>5.67E-2</v>
      </c>
    </row>
    <row r="342" spans="1:63" x14ac:dyDescent="0.25">
      <c r="A342" t="s">
        <v>342</v>
      </c>
      <c r="B342">
        <v>45518</v>
      </c>
      <c r="C342">
        <v>46</v>
      </c>
      <c r="D342">
        <v>30.7</v>
      </c>
      <c r="E342" s="1">
        <v>1412.27</v>
      </c>
      <c r="F342" s="1">
        <v>1329.36</v>
      </c>
      <c r="G342">
        <v>2.3E-3</v>
      </c>
      <c r="H342">
        <v>8.0000000000000004E-4</v>
      </c>
      <c r="I342">
        <v>5.3E-3</v>
      </c>
      <c r="J342">
        <v>3.8E-3</v>
      </c>
      <c r="K342">
        <v>1.95E-2</v>
      </c>
      <c r="L342">
        <v>0.93230000000000002</v>
      </c>
      <c r="M342">
        <v>3.61E-2</v>
      </c>
      <c r="N342">
        <v>0.38129999999999997</v>
      </c>
      <c r="O342">
        <v>0</v>
      </c>
      <c r="P342">
        <v>0.1298</v>
      </c>
      <c r="Q342" s="1">
        <v>63479.65</v>
      </c>
      <c r="R342">
        <v>0.3</v>
      </c>
      <c r="S342">
        <v>0.08</v>
      </c>
      <c r="T342">
        <v>0.62</v>
      </c>
      <c r="U342">
        <v>11.9</v>
      </c>
      <c r="V342" s="1">
        <v>85992.320000000007</v>
      </c>
      <c r="W342">
        <v>110.8</v>
      </c>
      <c r="X342" s="1">
        <v>148233.79999999999</v>
      </c>
      <c r="Y342">
        <v>0.8931</v>
      </c>
      <c r="Z342">
        <v>5.2200000000000003E-2</v>
      </c>
      <c r="AA342">
        <v>5.4699999999999999E-2</v>
      </c>
      <c r="AB342">
        <v>0.1069</v>
      </c>
      <c r="AC342">
        <v>148.22999999999999</v>
      </c>
      <c r="AD342" s="1">
        <v>4679.1400000000003</v>
      </c>
      <c r="AE342">
        <v>588.39</v>
      </c>
      <c r="AF342" s="1">
        <v>139956.43</v>
      </c>
      <c r="AG342">
        <v>235</v>
      </c>
      <c r="AH342" s="1">
        <v>35323</v>
      </c>
      <c r="AI342" s="1">
        <v>53525</v>
      </c>
      <c r="AJ342">
        <v>65.48</v>
      </c>
      <c r="AK342">
        <v>28.81</v>
      </c>
      <c r="AL342">
        <v>43.1</v>
      </c>
      <c r="AM342">
        <v>3.6</v>
      </c>
      <c r="AN342">
        <v>120.3</v>
      </c>
      <c r="AO342">
        <v>1.0448999999999999</v>
      </c>
      <c r="AP342" s="1">
        <v>1642.64</v>
      </c>
      <c r="AQ342" s="1">
        <v>1588.27</v>
      </c>
      <c r="AR342" s="1">
        <v>6200.11</v>
      </c>
      <c r="AS342">
        <v>966.15</v>
      </c>
      <c r="AT342">
        <v>658.63</v>
      </c>
      <c r="AU342" s="1">
        <v>11055.8</v>
      </c>
      <c r="AV342" s="1">
        <v>5569.32</v>
      </c>
      <c r="AW342">
        <v>0.45140000000000002</v>
      </c>
      <c r="AX342" s="1">
        <v>4191.5200000000004</v>
      </c>
      <c r="AY342">
        <v>0.3397</v>
      </c>
      <c r="AZ342" s="1">
        <v>1417.43</v>
      </c>
      <c r="BA342">
        <v>0.1149</v>
      </c>
      <c r="BB342" s="1">
        <v>1159.69</v>
      </c>
      <c r="BC342">
        <v>9.4E-2</v>
      </c>
      <c r="BD342" s="1">
        <v>12337.95</v>
      </c>
      <c r="BE342" s="1">
        <v>4178.3500000000004</v>
      </c>
      <c r="BF342">
        <v>1.18</v>
      </c>
      <c r="BG342">
        <v>0.55459999999999998</v>
      </c>
      <c r="BH342">
        <v>0.22359999999999999</v>
      </c>
      <c r="BI342">
        <v>0.18229999999999999</v>
      </c>
      <c r="BJ342">
        <v>2.6499999999999999E-2</v>
      </c>
      <c r="BK342">
        <v>1.2999999999999999E-2</v>
      </c>
    </row>
    <row r="343" spans="1:63" x14ac:dyDescent="0.25">
      <c r="A343" t="s">
        <v>343</v>
      </c>
      <c r="B343">
        <v>49890</v>
      </c>
      <c r="C343">
        <v>81</v>
      </c>
      <c r="D343">
        <v>23.04</v>
      </c>
      <c r="E343" s="1">
        <v>1865.84</v>
      </c>
      <c r="F343" s="1">
        <v>1818.62</v>
      </c>
      <c r="G343">
        <v>1.6999999999999999E-3</v>
      </c>
      <c r="H343">
        <v>0</v>
      </c>
      <c r="I343">
        <v>1.0500000000000001E-2</v>
      </c>
      <c r="J343">
        <v>5.9999999999999995E-4</v>
      </c>
      <c r="K343">
        <v>1.1599999999999999E-2</v>
      </c>
      <c r="L343">
        <v>0.94879999999999998</v>
      </c>
      <c r="M343">
        <v>2.7E-2</v>
      </c>
      <c r="N343">
        <v>0.42359999999999998</v>
      </c>
      <c r="O343">
        <v>0</v>
      </c>
      <c r="P343">
        <v>0.1489</v>
      </c>
      <c r="Q343" s="1">
        <v>57589.59</v>
      </c>
      <c r="R343">
        <v>0.77629999999999999</v>
      </c>
      <c r="S343">
        <v>0.114</v>
      </c>
      <c r="T343">
        <v>0.1096</v>
      </c>
      <c r="U343">
        <v>10.51</v>
      </c>
      <c r="V343" s="1">
        <v>75034.73</v>
      </c>
      <c r="W343">
        <v>168.16</v>
      </c>
      <c r="X343" s="1">
        <v>144137.04999999999</v>
      </c>
      <c r="Y343">
        <v>0.70140000000000002</v>
      </c>
      <c r="Z343">
        <v>0.13170000000000001</v>
      </c>
      <c r="AA343">
        <v>0.16689999999999999</v>
      </c>
      <c r="AB343">
        <v>0.29859999999999998</v>
      </c>
      <c r="AC343">
        <v>144.13999999999999</v>
      </c>
      <c r="AD343" s="1">
        <v>4360.75</v>
      </c>
      <c r="AE343">
        <v>438.04</v>
      </c>
      <c r="AF343" s="1">
        <v>120710.37</v>
      </c>
      <c r="AG343">
        <v>146</v>
      </c>
      <c r="AH343" s="1">
        <v>32077</v>
      </c>
      <c r="AI343" s="1">
        <v>49306</v>
      </c>
      <c r="AJ343">
        <v>40.35</v>
      </c>
      <c r="AK343">
        <v>28.09</v>
      </c>
      <c r="AL343">
        <v>28.98</v>
      </c>
      <c r="AM343">
        <v>4.3</v>
      </c>
      <c r="AN343">
        <v>0</v>
      </c>
      <c r="AO343">
        <v>0.98519999999999996</v>
      </c>
      <c r="AP343" s="1">
        <v>1446.17</v>
      </c>
      <c r="AQ343" s="1">
        <v>1930.22</v>
      </c>
      <c r="AR343" s="1">
        <v>6294.44</v>
      </c>
      <c r="AS343">
        <v>516.89</v>
      </c>
      <c r="AT343">
        <v>112.47</v>
      </c>
      <c r="AU343" s="1">
        <v>10300.19</v>
      </c>
      <c r="AV343" s="1">
        <v>6701.27</v>
      </c>
      <c r="AW343">
        <v>0.53359999999999996</v>
      </c>
      <c r="AX343" s="1">
        <v>3485.99</v>
      </c>
      <c r="AY343">
        <v>0.27760000000000001</v>
      </c>
      <c r="AZ343" s="1">
        <v>1313.69</v>
      </c>
      <c r="BA343">
        <v>0.1046</v>
      </c>
      <c r="BB343" s="1">
        <v>1057.21</v>
      </c>
      <c r="BC343">
        <v>8.4199999999999997E-2</v>
      </c>
      <c r="BD343" s="1">
        <v>12558.16</v>
      </c>
      <c r="BE343" s="1">
        <v>6420.86</v>
      </c>
      <c r="BF343">
        <v>2.2341000000000002</v>
      </c>
      <c r="BG343">
        <v>0.502</v>
      </c>
      <c r="BH343">
        <v>0.22739999999999999</v>
      </c>
      <c r="BI343">
        <v>0.2147</v>
      </c>
      <c r="BJ343">
        <v>2.86E-2</v>
      </c>
      <c r="BK343">
        <v>2.7300000000000001E-2</v>
      </c>
    </row>
    <row r="344" spans="1:63" x14ac:dyDescent="0.25">
      <c r="A344" t="s">
        <v>344</v>
      </c>
      <c r="B344">
        <v>49627</v>
      </c>
      <c r="C344">
        <v>80</v>
      </c>
      <c r="D344">
        <v>16.440000000000001</v>
      </c>
      <c r="E344" s="1">
        <v>1315.32</v>
      </c>
      <c r="F344" s="1">
        <v>1269.76</v>
      </c>
      <c r="G344">
        <v>0</v>
      </c>
      <c r="H344">
        <v>0</v>
      </c>
      <c r="I344">
        <v>5.4999999999999997E-3</v>
      </c>
      <c r="J344">
        <v>0</v>
      </c>
      <c r="K344">
        <v>2.3999999999999998E-3</v>
      </c>
      <c r="L344">
        <v>0.97870000000000001</v>
      </c>
      <c r="M344">
        <v>1.34E-2</v>
      </c>
      <c r="N344">
        <v>0.4481</v>
      </c>
      <c r="O344">
        <v>0</v>
      </c>
      <c r="P344">
        <v>0.183</v>
      </c>
      <c r="Q344" s="1">
        <v>59970.58</v>
      </c>
      <c r="R344">
        <v>0.13539999999999999</v>
      </c>
      <c r="S344">
        <v>0.15629999999999999</v>
      </c>
      <c r="T344">
        <v>0.70830000000000004</v>
      </c>
      <c r="U344">
        <v>6.2</v>
      </c>
      <c r="V344" s="1">
        <v>86454.89</v>
      </c>
      <c r="W344">
        <v>202.76</v>
      </c>
      <c r="X344" s="1">
        <v>93455.53</v>
      </c>
      <c r="Y344">
        <v>0.88029999999999997</v>
      </c>
      <c r="Z344">
        <v>3.9699999999999999E-2</v>
      </c>
      <c r="AA344">
        <v>0.08</v>
      </c>
      <c r="AB344">
        <v>0.1197</v>
      </c>
      <c r="AC344">
        <v>93.46</v>
      </c>
      <c r="AD344" s="1">
        <v>2112.9499999999998</v>
      </c>
      <c r="AE344">
        <v>268.33</v>
      </c>
      <c r="AF344" s="1">
        <v>86040.25</v>
      </c>
      <c r="AG344">
        <v>61</v>
      </c>
      <c r="AH344" s="1">
        <v>35056</v>
      </c>
      <c r="AI344" s="1">
        <v>53974</v>
      </c>
      <c r="AJ344">
        <v>29.58</v>
      </c>
      <c r="AK344">
        <v>22</v>
      </c>
      <c r="AL344">
        <v>22.06</v>
      </c>
      <c r="AM344">
        <v>5.1100000000000003</v>
      </c>
      <c r="AN344">
        <v>0</v>
      </c>
      <c r="AO344">
        <v>0.63149999999999995</v>
      </c>
      <c r="AP344" s="1">
        <v>1390.86</v>
      </c>
      <c r="AQ344" s="1">
        <v>2343.66</v>
      </c>
      <c r="AR344" s="1">
        <v>6850.93</v>
      </c>
      <c r="AS344">
        <v>463.41</v>
      </c>
      <c r="AT344">
        <v>231.85</v>
      </c>
      <c r="AU344" s="1">
        <v>11280.71</v>
      </c>
      <c r="AV344" s="1">
        <v>9951.4599999999991</v>
      </c>
      <c r="AW344">
        <v>0.68140000000000001</v>
      </c>
      <c r="AX344" s="1">
        <v>1677.45</v>
      </c>
      <c r="AY344">
        <v>0.1149</v>
      </c>
      <c r="AZ344" s="1">
        <v>1883.69</v>
      </c>
      <c r="BA344">
        <v>0.129</v>
      </c>
      <c r="BB344" s="1">
        <v>1090.8</v>
      </c>
      <c r="BC344">
        <v>7.4700000000000003E-2</v>
      </c>
      <c r="BD344" s="1">
        <v>14603.4</v>
      </c>
      <c r="BE344" s="1">
        <v>8357.57</v>
      </c>
      <c r="BF344">
        <v>3.1661000000000001</v>
      </c>
      <c r="BG344">
        <v>0.4995</v>
      </c>
      <c r="BH344">
        <v>0.21149999999999999</v>
      </c>
      <c r="BI344">
        <v>0.25230000000000002</v>
      </c>
      <c r="BJ344">
        <v>3.2399999999999998E-2</v>
      </c>
      <c r="BK344">
        <v>4.4000000000000003E-3</v>
      </c>
    </row>
    <row r="345" spans="1:63" x14ac:dyDescent="0.25">
      <c r="A345" t="s">
        <v>345</v>
      </c>
      <c r="B345">
        <v>45948</v>
      </c>
      <c r="C345">
        <v>30</v>
      </c>
      <c r="D345">
        <v>28.6</v>
      </c>
      <c r="E345">
        <v>857.96</v>
      </c>
      <c r="F345">
        <v>843.8</v>
      </c>
      <c r="G345">
        <v>3.5999999999999999E-3</v>
      </c>
      <c r="H345">
        <v>1.1999999999999999E-3</v>
      </c>
      <c r="I345">
        <v>5.8999999999999999E-3</v>
      </c>
      <c r="J345">
        <v>0</v>
      </c>
      <c r="K345">
        <v>2.4899999999999999E-2</v>
      </c>
      <c r="L345">
        <v>0.96330000000000005</v>
      </c>
      <c r="M345">
        <v>1.1999999999999999E-3</v>
      </c>
      <c r="N345">
        <v>0.1032</v>
      </c>
      <c r="O345">
        <v>2.3999999999999998E-3</v>
      </c>
      <c r="P345">
        <v>0.109</v>
      </c>
      <c r="Q345" s="1">
        <v>67823.55</v>
      </c>
      <c r="R345">
        <v>0.1148</v>
      </c>
      <c r="S345">
        <v>0.19670000000000001</v>
      </c>
      <c r="T345">
        <v>0.6885</v>
      </c>
      <c r="U345">
        <v>7.2</v>
      </c>
      <c r="V345" s="1">
        <v>78948.81</v>
      </c>
      <c r="W345">
        <v>119.16</v>
      </c>
      <c r="X345" s="1">
        <v>186255.91</v>
      </c>
      <c r="Y345">
        <v>0.77700000000000002</v>
      </c>
      <c r="Z345">
        <v>0.21029999999999999</v>
      </c>
      <c r="AA345">
        <v>1.26E-2</v>
      </c>
      <c r="AB345">
        <v>0.223</v>
      </c>
      <c r="AC345">
        <v>186.26</v>
      </c>
      <c r="AD345" s="1">
        <v>4800.47</v>
      </c>
      <c r="AE345">
        <v>580.66999999999996</v>
      </c>
      <c r="AF345" s="1">
        <v>181623.26</v>
      </c>
      <c r="AG345">
        <v>417</v>
      </c>
      <c r="AH345" s="1">
        <v>46913</v>
      </c>
      <c r="AI345" s="1">
        <v>87676</v>
      </c>
      <c r="AJ345">
        <v>44.17</v>
      </c>
      <c r="AK345">
        <v>22.06</v>
      </c>
      <c r="AL345">
        <v>38.39</v>
      </c>
      <c r="AM345">
        <v>4.8</v>
      </c>
      <c r="AN345" s="1">
        <v>1549.67</v>
      </c>
      <c r="AO345">
        <v>0.77</v>
      </c>
      <c r="AP345" s="1">
        <v>1148.67</v>
      </c>
      <c r="AQ345" s="1">
        <v>1744.08</v>
      </c>
      <c r="AR345" s="1">
        <v>6856.45</v>
      </c>
      <c r="AS345">
        <v>406.17</v>
      </c>
      <c r="AT345">
        <v>258.95999999999998</v>
      </c>
      <c r="AU345" s="1">
        <v>10414.34</v>
      </c>
      <c r="AV345" s="1">
        <v>4752.32</v>
      </c>
      <c r="AW345">
        <v>0.36</v>
      </c>
      <c r="AX345" s="1">
        <v>6807.18</v>
      </c>
      <c r="AY345">
        <v>0.51559999999999995</v>
      </c>
      <c r="AZ345" s="1">
        <v>1263.22</v>
      </c>
      <c r="BA345">
        <v>9.5699999999999993E-2</v>
      </c>
      <c r="BB345">
        <v>378.93</v>
      </c>
      <c r="BC345">
        <v>2.87E-2</v>
      </c>
      <c r="BD345" s="1">
        <v>13201.65</v>
      </c>
      <c r="BE345" s="1">
        <v>3482.25</v>
      </c>
      <c r="BF345">
        <v>0.68220000000000003</v>
      </c>
      <c r="BG345">
        <v>0.58009999999999995</v>
      </c>
      <c r="BH345">
        <v>0.2354</v>
      </c>
      <c r="BI345">
        <v>0.151</v>
      </c>
      <c r="BJ345">
        <v>1.7299999999999999E-2</v>
      </c>
      <c r="BK345">
        <v>1.6199999999999999E-2</v>
      </c>
    </row>
    <row r="346" spans="1:63" x14ac:dyDescent="0.25">
      <c r="A346" t="s">
        <v>346</v>
      </c>
      <c r="B346">
        <v>46672</v>
      </c>
      <c r="C346">
        <v>80</v>
      </c>
      <c r="D346">
        <v>8.3800000000000008</v>
      </c>
      <c r="E346">
        <v>670.49</v>
      </c>
      <c r="F346">
        <v>650.42999999999995</v>
      </c>
      <c r="G346">
        <v>0</v>
      </c>
      <c r="H346">
        <v>0</v>
      </c>
      <c r="I346">
        <v>7.7000000000000002E-3</v>
      </c>
      <c r="J346">
        <v>0</v>
      </c>
      <c r="K346">
        <v>9.5399999999999999E-2</v>
      </c>
      <c r="L346">
        <v>0.86770000000000003</v>
      </c>
      <c r="M346">
        <v>2.92E-2</v>
      </c>
      <c r="N346">
        <v>0.54530000000000001</v>
      </c>
      <c r="O346">
        <v>1.4999999999999999E-2</v>
      </c>
      <c r="P346">
        <v>0.15409999999999999</v>
      </c>
      <c r="Q346" s="1">
        <v>58735.85</v>
      </c>
      <c r="R346">
        <v>0.19570000000000001</v>
      </c>
      <c r="S346">
        <v>0.13039999999999999</v>
      </c>
      <c r="T346">
        <v>0.67390000000000005</v>
      </c>
      <c r="U346">
        <v>8.34</v>
      </c>
      <c r="V346" s="1">
        <v>66829.259999999995</v>
      </c>
      <c r="W346">
        <v>77.72</v>
      </c>
      <c r="X346" s="1">
        <v>136797</v>
      </c>
      <c r="Y346">
        <v>0.91830000000000001</v>
      </c>
      <c r="Z346">
        <v>4.8599999999999997E-2</v>
      </c>
      <c r="AA346">
        <v>3.3099999999999997E-2</v>
      </c>
      <c r="AB346">
        <v>8.1699999999999995E-2</v>
      </c>
      <c r="AC346">
        <v>136.80000000000001</v>
      </c>
      <c r="AD346" s="1">
        <v>3335.87</v>
      </c>
      <c r="AE346">
        <v>417.13</v>
      </c>
      <c r="AF346" s="1">
        <v>146093.9</v>
      </c>
      <c r="AG346">
        <v>263</v>
      </c>
      <c r="AH346" s="1">
        <v>28328</v>
      </c>
      <c r="AI346" s="1">
        <v>43578</v>
      </c>
      <c r="AJ346">
        <v>28.98</v>
      </c>
      <c r="AK346">
        <v>24.22</v>
      </c>
      <c r="AL346">
        <v>24.43</v>
      </c>
      <c r="AM346">
        <v>4.8</v>
      </c>
      <c r="AN346" s="1">
        <v>1875.71</v>
      </c>
      <c r="AO346">
        <v>2.7675999999999998</v>
      </c>
      <c r="AP346" s="1">
        <v>1309.67</v>
      </c>
      <c r="AQ346" s="1">
        <v>2017.72</v>
      </c>
      <c r="AR346" s="1">
        <v>7932.17</v>
      </c>
      <c r="AS346">
        <v>755.48</v>
      </c>
      <c r="AT346">
        <v>249.17</v>
      </c>
      <c r="AU346" s="1">
        <v>12264.2</v>
      </c>
      <c r="AV346" s="1">
        <v>8267.81</v>
      </c>
      <c r="AW346">
        <v>0.5383</v>
      </c>
      <c r="AX346" s="1">
        <v>4750.72</v>
      </c>
      <c r="AY346">
        <v>0.30930000000000002</v>
      </c>
      <c r="AZ346" s="1">
        <v>1509.94</v>
      </c>
      <c r="BA346">
        <v>9.8299999999999998E-2</v>
      </c>
      <c r="BB346">
        <v>829.42</v>
      </c>
      <c r="BC346">
        <v>5.3999999999999999E-2</v>
      </c>
      <c r="BD346" s="1">
        <v>15357.88</v>
      </c>
      <c r="BE346" s="1">
        <v>7309.14</v>
      </c>
      <c r="BF346">
        <v>3.8971</v>
      </c>
      <c r="BG346">
        <v>0.50800000000000001</v>
      </c>
      <c r="BH346">
        <v>0.23039999999999999</v>
      </c>
      <c r="BI346">
        <v>0.21290000000000001</v>
      </c>
      <c r="BJ346">
        <v>3.5000000000000003E-2</v>
      </c>
      <c r="BK346">
        <v>1.3599999999999999E-2</v>
      </c>
    </row>
    <row r="347" spans="1:63" x14ac:dyDescent="0.25">
      <c r="A347" t="s">
        <v>347</v>
      </c>
      <c r="B347">
        <v>50039</v>
      </c>
      <c r="C347">
        <v>3</v>
      </c>
      <c r="D347">
        <v>212.76</v>
      </c>
      <c r="E347">
        <v>638.29</v>
      </c>
      <c r="F347">
        <v>841.39</v>
      </c>
      <c r="G347">
        <v>1.1999999999999999E-3</v>
      </c>
      <c r="H347">
        <v>1.1999999999999999E-3</v>
      </c>
      <c r="I347">
        <v>1.1999999999999999E-3</v>
      </c>
      <c r="J347">
        <v>0</v>
      </c>
      <c r="K347">
        <v>1.0699999999999999E-2</v>
      </c>
      <c r="L347">
        <v>0.98570000000000002</v>
      </c>
      <c r="M347">
        <v>0</v>
      </c>
      <c r="N347">
        <v>0.33700000000000002</v>
      </c>
      <c r="O347">
        <v>0</v>
      </c>
      <c r="P347">
        <v>0.1411</v>
      </c>
      <c r="Q347" s="1">
        <v>71228.55</v>
      </c>
      <c r="R347">
        <v>0.1429</v>
      </c>
      <c r="S347">
        <v>3.1699999999999999E-2</v>
      </c>
      <c r="T347">
        <v>0.82540000000000002</v>
      </c>
      <c r="U347">
        <v>16.82</v>
      </c>
      <c r="V347" s="1">
        <v>23573.66</v>
      </c>
      <c r="W347">
        <v>36.99</v>
      </c>
      <c r="X347" s="1">
        <v>146453.09</v>
      </c>
      <c r="Y347">
        <v>0.70430000000000004</v>
      </c>
      <c r="Z347">
        <v>0.21460000000000001</v>
      </c>
      <c r="AA347">
        <v>8.1000000000000003E-2</v>
      </c>
      <c r="AB347">
        <v>0.29570000000000002</v>
      </c>
      <c r="AC347">
        <v>146.44999999999999</v>
      </c>
      <c r="AD347" s="1">
        <v>7141.66</v>
      </c>
      <c r="AE347">
        <v>744.23</v>
      </c>
      <c r="AF347" s="1">
        <v>99055.96</v>
      </c>
      <c r="AG347">
        <v>89</v>
      </c>
      <c r="AH347" s="1">
        <v>35428</v>
      </c>
      <c r="AI347" s="1">
        <v>51417</v>
      </c>
      <c r="AJ347">
        <v>82.89</v>
      </c>
      <c r="AK347">
        <v>42.48</v>
      </c>
      <c r="AL347">
        <v>56.49</v>
      </c>
      <c r="AM347">
        <v>5</v>
      </c>
      <c r="AN347">
        <v>0</v>
      </c>
      <c r="AO347">
        <v>1.1397999999999999</v>
      </c>
      <c r="AP347" s="1">
        <v>1752.98</v>
      </c>
      <c r="AQ347" s="1">
        <v>2088.89</v>
      </c>
      <c r="AR347" s="1">
        <v>7852.33</v>
      </c>
      <c r="AS347">
        <v>495.01</v>
      </c>
      <c r="AT347">
        <v>454.45</v>
      </c>
      <c r="AU347" s="1">
        <v>12643.66</v>
      </c>
      <c r="AV347" s="1">
        <v>6206.8</v>
      </c>
      <c r="AW347">
        <v>0.46639999999999998</v>
      </c>
      <c r="AX347" s="1">
        <v>4543.7700000000004</v>
      </c>
      <c r="AY347">
        <v>0.34139999999999998</v>
      </c>
      <c r="AZ347" s="1">
        <v>2436.87</v>
      </c>
      <c r="BA347">
        <v>0.18310000000000001</v>
      </c>
      <c r="BB347">
        <v>121.69</v>
      </c>
      <c r="BC347">
        <v>9.1000000000000004E-3</v>
      </c>
      <c r="BD347" s="1">
        <v>13309.13</v>
      </c>
      <c r="BE347" s="1">
        <v>8075.76</v>
      </c>
      <c r="BF347">
        <v>2.3353999999999999</v>
      </c>
      <c r="BG347">
        <v>0.55889999999999995</v>
      </c>
      <c r="BH347">
        <v>0.23200000000000001</v>
      </c>
      <c r="BI347">
        <v>0.1694</v>
      </c>
      <c r="BJ347">
        <v>1.9900000000000001E-2</v>
      </c>
      <c r="BK347">
        <v>1.9699999999999999E-2</v>
      </c>
    </row>
    <row r="348" spans="1:63" x14ac:dyDescent="0.25">
      <c r="A348" t="s">
        <v>348</v>
      </c>
      <c r="B348">
        <v>50740</v>
      </c>
      <c r="C348">
        <v>127</v>
      </c>
      <c r="D348">
        <v>6.34</v>
      </c>
      <c r="E348">
        <v>804.97</v>
      </c>
      <c r="F348">
        <v>900.81</v>
      </c>
      <c r="G348">
        <v>1.1000000000000001E-3</v>
      </c>
      <c r="H348">
        <v>1.1000000000000001E-3</v>
      </c>
      <c r="I348">
        <v>1.11E-2</v>
      </c>
      <c r="J348">
        <v>0</v>
      </c>
      <c r="K348">
        <v>5.4999999999999997E-3</v>
      </c>
      <c r="L348">
        <v>0.96450000000000002</v>
      </c>
      <c r="M348">
        <v>1.66E-2</v>
      </c>
      <c r="N348">
        <v>0.24510000000000001</v>
      </c>
      <c r="O348">
        <v>0</v>
      </c>
      <c r="P348">
        <v>0.17019999999999999</v>
      </c>
      <c r="Q348" s="1">
        <v>56066.98</v>
      </c>
      <c r="R348">
        <v>0.18870000000000001</v>
      </c>
      <c r="S348">
        <v>0.22639999999999999</v>
      </c>
      <c r="T348">
        <v>0.58489999999999998</v>
      </c>
      <c r="U348">
        <v>6</v>
      </c>
      <c r="V348" s="1">
        <v>94397</v>
      </c>
      <c r="W348">
        <v>131.22999999999999</v>
      </c>
      <c r="X348" s="1">
        <v>311175.12</v>
      </c>
      <c r="Y348">
        <v>0.54310000000000003</v>
      </c>
      <c r="Z348">
        <v>1.38E-2</v>
      </c>
      <c r="AA348">
        <v>0.44309999999999999</v>
      </c>
      <c r="AB348">
        <v>0.45689999999999997</v>
      </c>
      <c r="AC348">
        <v>311.18</v>
      </c>
      <c r="AD348" s="1">
        <v>9311.6</v>
      </c>
      <c r="AE348">
        <v>576.33000000000004</v>
      </c>
      <c r="AF348" s="1">
        <v>197305.06</v>
      </c>
      <c r="AG348">
        <v>466</v>
      </c>
      <c r="AH348" s="1">
        <v>35942</v>
      </c>
      <c r="AI348" s="1">
        <v>57918</v>
      </c>
      <c r="AJ348">
        <v>38.5</v>
      </c>
      <c r="AK348">
        <v>23.01</v>
      </c>
      <c r="AL348">
        <v>26.54</v>
      </c>
      <c r="AM348">
        <v>5</v>
      </c>
      <c r="AN348" s="1">
        <v>1969.66</v>
      </c>
      <c r="AO348">
        <v>1.3924000000000001</v>
      </c>
      <c r="AP348" s="1">
        <v>1452.35</v>
      </c>
      <c r="AQ348" s="1">
        <v>2425.5700000000002</v>
      </c>
      <c r="AR348" s="1">
        <v>5954.01</v>
      </c>
      <c r="AS348" s="1">
        <v>1300.43</v>
      </c>
      <c r="AT348">
        <v>608.5</v>
      </c>
      <c r="AU348" s="1">
        <v>11740.86</v>
      </c>
      <c r="AV348" s="1">
        <v>6131.27</v>
      </c>
      <c r="AW348">
        <v>0.38429999999999997</v>
      </c>
      <c r="AX348" s="1">
        <v>7360.71</v>
      </c>
      <c r="AY348">
        <v>0.46129999999999999</v>
      </c>
      <c r="AZ348" s="1">
        <v>2005</v>
      </c>
      <c r="BA348">
        <v>0.12570000000000001</v>
      </c>
      <c r="BB348">
        <v>458.13</v>
      </c>
      <c r="BC348">
        <v>2.87E-2</v>
      </c>
      <c r="BD348" s="1">
        <v>15955.11</v>
      </c>
      <c r="BE348" s="1">
        <v>5761.56</v>
      </c>
      <c r="BF348">
        <v>1.4198999999999999</v>
      </c>
      <c r="BG348">
        <v>0.51659999999999995</v>
      </c>
      <c r="BH348">
        <v>0.21279999999999999</v>
      </c>
      <c r="BI348">
        <v>0.2225</v>
      </c>
      <c r="BJ348">
        <v>3.2300000000000002E-2</v>
      </c>
      <c r="BK348">
        <v>1.5800000000000002E-2</v>
      </c>
    </row>
    <row r="349" spans="1:63" x14ac:dyDescent="0.25">
      <c r="A349" t="s">
        <v>349</v>
      </c>
      <c r="B349">
        <v>139303</v>
      </c>
      <c r="C349">
        <v>18</v>
      </c>
      <c r="D349">
        <v>161.69</v>
      </c>
      <c r="E349" s="1">
        <v>2910.42</v>
      </c>
      <c r="F349" s="1">
        <v>2754.23</v>
      </c>
      <c r="G349">
        <v>2.9000000000000001E-2</v>
      </c>
      <c r="H349">
        <v>0</v>
      </c>
      <c r="I349">
        <v>4.5699999999999998E-2</v>
      </c>
      <c r="J349">
        <v>6.9999999999999999E-4</v>
      </c>
      <c r="K349">
        <v>0.1002</v>
      </c>
      <c r="L349">
        <v>0.78</v>
      </c>
      <c r="M349">
        <v>4.4299999999999999E-2</v>
      </c>
      <c r="N349">
        <v>0.25629999999999997</v>
      </c>
      <c r="O349">
        <v>4.87E-2</v>
      </c>
      <c r="P349">
        <v>0.10829999999999999</v>
      </c>
      <c r="Q349" s="1">
        <v>60017.78</v>
      </c>
      <c r="R349">
        <v>0.29409999999999997</v>
      </c>
      <c r="S349">
        <v>0.26140000000000002</v>
      </c>
      <c r="T349">
        <v>0.44440000000000002</v>
      </c>
      <c r="U349">
        <v>15</v>
      </c>
      <c r="V349" s="1">
        <v>90803.53</v>
      </c>
      <c r="W349">
        <v>185.15</v>
      </c>
      <c r="X349" s="1">
        <v>127787.22</v>
      </c>
      <c r="Y349">
        <v>0.53600000000000003</v>
      </c>
      <c r="Z349">
        <v>0.24249999999999999</v>
      </c>
      <c r="AA349">
        <v>0.2215</v>
      </c>
      <c r="AB349">
        <v>0.46400000000000002</v>
      </c>
      <c r="AC349">
        <v>127.79</v>
      </c>
      <c r="AD349" s="1">
        <v>5093.2299999999996</v>
      </c>
      <c r="AE349">
        <v>555.22</v>
      </c>
      <c r="AF349" s="1">
        <v>127983.3</v>
      </c>
      <c r="AG349">
        <v>177</v>
      </c>
      <c r="AH349" s="1">
        <v>46292</v>
      </c>
      <c r="AI349" s="1">
        <v>64822</v>
      </c>
      <c r="AJ349">
        <v>40.950000000000003</v>
      </c>
      <c r="AK349">
        <v>39.549999999999997</v>
      </c>
      <c r="AL349">
        <v>39.549999999999997</v>
      </c>
      <c r="AM349">
        <v>5.16</v>
      </c>
      <c r="AN349">
        <v>0</v>
      </c>
      <c r="AO349">
        <v>0.57420000000000004</v>
      </c>
      <c r="AP349" s="1">
        <v>1078.8399999999999</v>
      </c>
      <c r="AQ349" s="1">
        <v>1421.41</v>
      </c>
      <c r="AR349" s="1">
        <v>5537.42</v>
      </c>
      <c r="AS349">
        <v>715.83</v>
      </c>
      <c r="AT349">
        <v>364.14</v>
      </c>
      <c r="AU349" s="1">
        <v>9117.64</v>
      </c>
      <c r="AV349" s="1">
        <v>3611.74</v>
      </c>
      <c r="AW349">
        <v>0.33850000000000002</v>
      </c>
      <c r="AX349" s="1">
        <v>4596.17</v>
      </c>
      <c r="AY349">
        <v>0.43080000000000002</v>
      </c>
      <c r="AZ349" s="1">
        <v>2140.5700000000002</v>
      </c>
      <c r="BA349">
        <v>0.2006</v>
      </c>
      <c r="BB349">
        <v>320.70999999999998</v>
      </c>
      <c r="BC349">
        <v>3.0099999999999998E-2</v>
      </c>
      <c r="BD349" s="1">
        <v>10669.18</v>
      </c>
      <c r="BE349" s="1">
        <v>2654.54</v>
      </c>
      <c r="BF349">
        <v>0.74150000000000005</v>
      </c>
      <c r="BG349">
        <v>0.51419999999999999</v>
      </c>
      <c r="BH349">
        <v>0.1991</v>
      </c>
      <c r="BI349">
        <v>0.25340000000000001</v>
      </c>
      <c r="BJ349">
        <v>2.3400000000000001E-2</v>
      </c>
      <c r="BK349">
        <v>9.9000000000000008E-3</v>
      </c>
    </row>
    <row r="350" spans="1:63" x14ac:dyDescent="0.25">
      <c r="A350" t="s">
        <v>350</v>
      </c>
      <c r="B350">
        <v>47712</v>
      </c>
      <c r="C350">
        <v>63</v>
      </c>
      <c r="D350">
        <v>8.36</v>
      </c>
      <c r="E350">
        <v>526.73</v>
      </c>
      <c r="F350">
        <v>549.26</v>
      </c>
      <c r="G350">
        <v>0</v>
      </c>
      <c r="H350">
        <v>0</v>
      </c>
      <c r="I350">
        <v>1.8E-3</v>
      </c>
      <c r="J350">
        <v>0</v>
      </c>
      <c r="K350">
        <v>0.02</v>
      </c>
      <c r="L350">
        <v>0.9526</v>
      </c>
      <c r="M350">
        <v>2.5499999999999998E-2</v>
      </c>
      <c r="N350">
        <v>0.31979999999999997</v>
      </c>
      <c r="O350">
        <v>5.0000000000000001E-4</v>
      </c>
      <c r="P350">
        <v>0.13370000000000001</v>
      </c>
      <c r="Q350" s="1">
        <v>52011.53</v>
      </c>
      <c r="R350">
        <v>0.14810000000000001</v>
      </c>
      <c r="S350">
        <v>0.27779999999999999</v>
      </c>
      <c r="T350">
        <v>0.57410000000000005</v>
      </c>
      <c r="U350">
        <v>4</v>
      </c>
      <c r="V350" s="1">
        <v>89855</v>
      </c>
      <c r="W350">
        <v>122.44</v>
      </c>
      <c r="X350" s="1">
        <v>205073</v>
      </c>
      <c r="Y350">
        <v>0.84989999999999999</v>
      </c>
      <c r="Z350">
        <v>8.9399999999999993E-2</v>
      </c>
      <c r="AA350">
        <v>6.0699999999999997E-2</v>
      </c>
      <c r="AB350">
        <v>0.15010000000000001</v>
      </c>
      <c r="AC350">
        <v>205.07</v>
      </c>
      <c r="AD350" s="1">
        <v>6326.59</v>
      </c>
      <c r="AE350">
        <v>649.73</v>
      </c>
      <c r="AF350" s="1">
        <v>190850.05</v>
      </c>
      <c r="AG350">
        <v>448</v>
      </c>
      <c r="AH350" s="1">
        <v>36953</v>
      </c>
      <c r="AI350" s="1">
        <v>59442</v>
      </c>
      <c r="AJ350">
        <v>38.4</v>
      </c>
      <c r="AK350">
        <v>30.21</v>
      </c>
      <c r="AL350">
        <v>31.83</v>
      </c>
      <c r="AM350">
        <v>4.5</v>
      </c>
      <c r="AN350" s="1">
        <v>2515.09</v>
      </c>
      <c r="AO350">
        <v>1.6409</v>
      </c>
      <c r="AP350" s="1">
        <v>2212.2600000000002</v>
      </c>
      <c r="AQ350" s="1">
        <v>2000.9</v>
      </c>
      <c r="AR350" s="1">
        <v>6802.68</v>
      </c>
      <c r="AS350">
        <v>490.37</v>
      </c>
      <c r="AT350">
        <v>937.02</v>
      </c>
      <c r="AU350" s="1">
        <v>12443.23</v>
      </c>
      <c r="AV350" s="1">
        <v>6067.47</v>
      </c>
      <c r="AW350">
        <v>0.35399999999999998</v>
      </c>
      <c r="AX350" s="1">
        <v>7577.01</v>
      </c>
      <c r="AY350">
        <v>0.44209999999999999</v>
      </c>
      <c r="AZ350" s="1">
        <v>2395.67</v>
      </c>
      <c r="BA350">
        <v>0.13980000000000001</v>
      </c>
      <c r="BB350" s="1">
        <v>1098.43</v>
      </c>
      <c r="BC350">
        <v>6.4100000000000004E-2</v>
      </c>
      <c r="BD350" s="1">
        <v>17138.59</v>
      </c>
      <c r="BE350" s="1">
        <v>6083.2</v>
      </c>
      <c r="BF350">
        <v>1.2250000000000001</v>
      </c>
      <c r="BG350">
        <v>0.51500000000000001</v>
      </c>
      <c r="BH350">
        <v>0.2087</v>
      </c>
      <c r="BI350">
        <v>0.2235</v>
      </c>
      <c r="BJ350">
        <v>3.0800000000000001E-2</v>
      </c>
      <c r="BK350">
        <v>2.1999999999999999E-2</v>
      </c>
    </row>
    <row r="351" spans="1:63" x14ac:dyDescent="0.25">
      <c r="A351" t="s">
        <v>351</v>
      </c>
      <c r="B351">
        <v>45526</v>
      </c>
      <c r="C351">
        <v>46</v>
      </c>
      <c r="D351">
        <v>20.68</v>
      </c>
      <c r="E351">
        <v>951.13</v>
      </c>
      <c r="F351">
        <v>840.49</v>
      </c>
      <c r="G351">
        <v>1.1900000000000001E-2</v>
      </c>
      <c r="H351">
        <v>0</v>
      </c>
      <c r="I351">
        <v>7.1000000000000004E-3</v>
      </c>
      <c r="J351">
        <v>2.3999999999999998E-3</v>
      </c>
      <c r="K351">
        <v>3.2099999999999997E-2</v>
      </c>
      <c r="L351">
        <v>0.87860000000000005</v>
      </c>
      <c r="M351">
        <v>6.7900000000000002E-2</v>
      </c>
      <c r="N351">
        <v>0.4254</v>
      </c>
      <c r="O351">
        <v>0</v>
      </c>
      <c r="P351">
        <v>0.16700000000000001</v>
      </c>
      <c r="Q351" s="1">
        <v>50603.94</v>
      </c>
      <c r="R351">
        <v>0.28360000000000002</v>
      </c>
      <c r="S351">
        <v>0.23880000000000001</v>
      </c>
      <c r="T351">
        <v>0.47760000000000002</v>
      </c>
      <c r="U351">
        <v>11</v>
      </c>
      <c r="V351" s="1">
        <v>68621.73</v>
      </c>
      <c r="W351">
        <v>82.81</v>
      </c>
      <c r="X351" s="1">
        <v>100151.16</v>
      </c>
      <c r="Y351">
        <v>0.79400000000000004</v>
      </c>
      <c r="Z351">
        <v>0.183</v>
      </c>
      <c r="AA351">
        <v>2.29E-2</v>
      </c>
      <c r="AB351">
        <v>0.20599999999999999</v>
      </c>
      <c r="AC351">
        <v>100.15</v>
      </c>
      <c r="AD351" s="1">
        <v>2599.46</v>
      </c>
      <c r="AE351">
        <v>360.1</v>
      </c>
      <c r="AF351" s="1">
        <v>98557.119999999995</v>
      </c>
      <c r="AG351">
        <v>85</v>
      </c>
      <c r="AH351" s="1">
        <v>32304</v>
      </c>
      <c r="AI351" s="1">
        <v>44358</v>
      </c>
      <c r="AJ351">
        <v>57.05</v>
      </c>
      <c r="AK351">
        <v>23.05</v>
      </c>
      <c r="AL351">
        <v>34.68</v>
      </c>
      <c r="AM351">
        <v>4</v>
      </c>
      <c r="AN351" s="1">
        <v>1397.28</v>
      </c>
      <c r="AO351">
        <v>1.3205</v>
      </c>
      <c r="AP351" s="1">
        <v>1767.66</v>
      </c>
      <c r="AQ351" s="1">
        <v>2806.54</v>
      </c>
      <c r="AR351" s="1">
        <v>7501.2</v>
      </c>
      <c r="AS351">
        <v>938.78</v>
      </c>
      <c r="AT351">
        <v>672.55</v>
      </c>
      <c r="AU351" s="1">
        <v>13686.72</v>
      </c>
      <c r="AV351" s="1">
        <v>10159.129999999999</v>
      </c>
      <c r="AW351">
        <v>0.62539999999999996</v>
      </c>
      <c r="AX351" s="1">
        <v>3910.42</v>
      </c>
      <c r="AY351">
        <v>0.2407</v>
      </c>
      <c r="AZ351" s="1">
        <v>1082.19</v>
      </c>
      <c r="BA351">
        <v>6.6600000000000006E-2</v>
      </c>
      <c r="BB351" s="1">
        <v>1091.92</v>
      </c>
      <c r="BC351">
        <v>6.7199999999999996E-2</v>
      </c>
      <c r="BD351" s="1">
        <v>16243.66</v>
      </c>
      <c r="BE351" s="1">
        <v>7926.39</v>
      </c>
      <c r="BF351">
        <v>3.3037999999999998</v>
      </c>
      <c r="BG351">
        <v>0.53100000000000003</v>
      </c>
      <c r="BH351">
        <v>0.2036</v>
      </c>
      <c r="BI351">
        <v>0.215</v>
      </c>
      <c r="BJ351">
        <v>4.1000000000000002E-2</v>
      </c>
      <c r="BK351">
        <v>9.4999999999999998E-3</v>
      </c>
    </row>
    <row r="352" spans="1:63" x14ac:dyDescent="0.25">
      <c r="A352" t="s">
        <v>352</v>
      </c>
      <c r="B352">
        <v>48777</v>
      </c>
      <c r="C352">
        <v>387</v>
      </c>
      <c r="D352">
        <v>4.7699999999999996</v>
      </c>
      <c r="E352" s="1">
        <v>1844.73</v>
      </c>
      <c r="F352" s="1">
        <v>1743.24</v>
      </c>
      <c r="G352">
        <v>2.3E-3</v>
      </c>
      <c r="H352">
        <v>5.9999999999999995E-4</v>
      </c>
      <c r="I352">
        <v>3.15E-2</v>
      </c>
      <c r="J352">
        <v>5.9999999999999995E-4</v>
      </c>
      <c r="K352">
        <v>5.7000000000000002E-3</v>
      </c>
      <c r="L352">
        <v>0.88529999999999998</v>
      </c>
      <c r="M352">
        <v>7.3999999999999996E-2</v>
      </c>
      <c r="N352">
        <v>1</v>
      </c>
      <c r="O352">
        <v>5.9999999999999995E-4</v>
      </c>
      <c r="P352">
        <v>0.18809999999999999</v>
      </c>
      <c r="Q352" s="1">
        <v>57810.46</v>
      </c>
      <c r="R352">
        <v>0.2482</v>
      </c>
      <c r="S352">
        <v>0.2409</v>
      </c>
      <c r="T352">
        <v>0.51090000000000002</v>
      </c>
      <c r="U352">
        <v>11.15</v>
      </c>
      <c r="V352" s="1">
        <v>92311.39</v>
      </c>
      <c r="W352">
        <v>164.32</v>
      </c>
      <c r="X352" s="1">
        <v>197710.02</v>
      </c>
      <c r="Y352">
        <v>0.60940000000000005</v>
      </c>
      <c r="Z352">
        <v>5.0200000000000002E-2</v>
      </c>
      <c r="AA352">
        <v>0.34039999999999998</v>
      </c>
      <c r="AB352">
        <v>0.3906</v>
      </c>
      <c r="AC352">
        <v>197.71</v>
      </c>
      <c r="AD352" s="1">
        <v>4804.07</v>
      </c>
      <c r="AE352">
        <v>432.71</v>
      </c>
      <c r="AF352" s="1">
        <v>136353.01</v>
      </c>
      <c r="AG352">
        <v>218</v>
      </c>
      <c r="AH352" s="1">
        <v>32175</v>
      </c>
      <c r="AI352" s="1">
        <v>45021</v>
      </c>
      <c r="AJ352">
        <v>32.5</v>
      </c>
      <c r="AK352">
        <v>20.02</v>
      </c>
      <c r="AL352">
        <v>20.68</v>
      </c>
      <c r="AM352">
        <v>4.3</v>
      </c>
      <c r="AN352">
        <v>0</v>
      </c>
      <c r="AO352">
        <v>0.88400000000000001</v>
      </c>
      <c r="AP352" s="1">
        <v>1992.48</v>
      </c>
      <c r="AQ352" s="1">
        <v>2889.88</v>
      </c>
      <c r="AR352" s="1">
        <v>8023.85</v>
      </c>
      <c r="AS352">
        <v>568.62</v>
      </c>
      <c r="AT352">
        <v>293.86</v>
      </c>
      <c r="AU352" s="1">
        <v>13768.69</v>
      </c>
      <c r="AV352" s="1">
        <v>9527.48</v>
      </c>
      <c r="AW352">
        <v>0.60719999999999996</v>
      </c>
      <c r="AX352" s="1">
        <v>4086.4</v>
      </c>
      <c r="AY352">
        <v>0.26040000000000002</v>
      </c>
      <c r="AZ352">
        <v>528.94000000000005</v>
      </c>
      <c r="BA352">
        <v>3.3700000000000001E-2</v>
      </c>
      <c r="BB352" s="1">
        <v>1547.64</v>
      </c>
      <c r="BC352">
        <v>9.8599999999999993E-2</v>
      </c>
      <c r="BD352" s="1">
        <v>15690.47</v>
      </c>
      <c r="BE352" s="1">
        <v>7428.71</v>
      </c>
      <c r="BF352">
        <v>2.8690000000000002</v>
      </c>
      <c r="BG352">
        <v>0.51649999999999996</v>
      </c>
      <c r="BH352">
        <v>0.24779999999999999</v>
      </c>
      <c r="BI352">
        <v>0.1706</v>
      </c>
      <c r="BJ352">
        <v>4.7800000000000002E-2</v>
      </c>
      <c r="BK352">
        <v>1.7299999999999999E-2</v>
      </c>
    </row>
    <row r="353" spans="1:63" x14ac:dyDescent="0.25">
      <c r="A353" t="s">
        <v>353</v>
      </c>
      <c r="B353">
        <v>45534</v>
      </c>
      <c r="C353">
        <v>77</v>
      </c>
      <c r="D353">
        <v>15.39</v>
      </c>
      <c r="E353" s="1">
        <v>1184.71</v>
      </c>
      <c r="F353" s="1">
        <v>1083.8800000000001</v>
      </c>
      <c r="G353">
        <v>1.8E-3</v>
      </c>
      <c r="H353">
        <v>8.9999999999999998E-4</v>
      </c>
      <c r="I353">
        <v>5.4999999999999997E-3</v>
      </c>
      <c r="J353">
        <v>0</v>
      </c>
      <c r="K353">
        <v>3.9600000000000003E-2</v>
      </c>
      <c r="L353">
        <v>0.91979999999999995</v>
      </c>
      <c r="M353">
        <v>3.2300000000000002E-2</v>
      </c>
      <c r="N353">
        <v>0.44280000000000003</v>
      </c>
      <c r="O353">
        <v>8.9999999999999998E-4</v>
      </c>
      <c r="P353">
        <v>0.1983</v>
      </c>
      <c r="Q353" s="1">
        <v>51056.66</v>
      </c>
      <c r="R353">
        <v>0.19750000000000001</v>
      </c>
      <c r="S353">
        <v>0.19750000000000001</v>
      </c>
      <c r="T353">
        <v>0.60489999999999999</v>
      </c>
      <c r="U353">
        <v>10</v>
      </c>
      <c r="V353" s="1">
        <v>59418.3</v>
      </c>
      <c r="W353">
        <v>114.95</v>
      </c>
      <c r="X353" s="1">
        <v>150010.79999999999</v>
      </c>
      <c r="Y353">
        <v>0.83679999999999999</v>
      </c>
      <c r="Z353">
        <v>0.1022</v>
      </c>
      <c r="AA353">
        <v>6.0900000000000003E-2</v>
      </c>
      <c r="AB353">
        <v>0.16320000000000001</v>
      </c>
      <c r="AC353">
        <v>150.01</v>
      </c>
      <c r="AD353" s="1">
        <v>3512.85</v>
      </c>
      <c r="AE353">
        <v>452.26</v>
      </c>
      <c r="AF353" s="1">
        <v>140730.35</v>
      </c>
      <c r="AG353">
        <v>243</v>
      </c>
      <c r="AH353" s="1">
        <v>34035</v>
      </c>
      <c r="AI353" s="1">
        <v>51526</v>
      </c>
      <c r="AJ353">
        <v>40.799999999999997</v>
      </c>
      <c r="AK353">
        <v>22.07</v>
      </c>
      <c r="AL353">
        <v>24.07</v>
      </c>
      <c r="AM353">
        <v>4</v>
      </c>
      <c r="AN353" s="1">
        <v>1276.45</v>
      </c>
      <c r="AO353">
        <v>1.3158000000000001</v>
      </c>
      <c r="AP353" s="1">
        <v>2095.0700000000002</v>
      </c>
      <c r="AQ353" s="1">
        <v>2221.13</v>
      </c>
      <c r="AR353" s="1">
        <v>6076.35</v>
      </c>
      <c r="AS353">
        <v>603.29</v>
      </c>
      <c r="AT353">
        <v>31.28</v>
      </c>
      <c r="AU353" s="1">
        <v>11027.12</v>
      </c>
      <c r="AV353" s="1">
        <v>7281.99</v>
      </c>
      <c r="AW353">
        <v>0.51380000000000003</v>
      </c>
      <c r="AX353" s="1">
        <v>4592.55</v>
      </c>
      <c r="AY353">
        <v>0.32400000000000001</v>
      </c>
      <c r="AZ353" s="1">
        <v>1475.39</v>
      </c>
      <c r="BA353">
        <v>0.1041</v>
      </c>
      <c r="BB353">
        <v>822.85</v>
      </c>
      <c r="BC353">
        <v>5.8099999999999999E-2</v>
      </c>
      <c r="BD353" s="1">
        <v>14172.77</v>
      </c>
      <c r="BE353" s="1">
        <v>5331.24</v>
      </c>
      <c r="BF353">
        <v>1.7244999999999999</v>
      </c>
      <c r="BG353">
        <v>0.45750000000000002</v>
      </c>
      <c r="BH353">
        <v>0.15920000000000001</v>
      </c>
      <c r="BI353">
        <v>0.31509999999999999</v>
      </c>
      <c r="BJ353">
        <v>5.4800000000000001E-2</v>
      </c>
      <c r="BK353">
        <v>1.34E-2</v>
      </c>
    </row>
    <row r="354" spans="1:63" x14ac:dyDescent="0.25">
      <c r="A354" t="s">
        <v>354</v>
      </c>
      <c r="B354">
        <v>44412</v>
      </c>
      <c r="C354">
        <v>8</v>
      </c>
      <c r="D354">
        <v>519.45000000000005</v>
      </c>
      <c r="E354" s="1">
        <v>4155.6000000000004</v>
      </c>
      <c r="F354" s="1">
        <v>3047.32</v>
      </c>
      <c r="G354">
        <v>1.3100000000000001E-2</v>
      </c>
      <c r="H354">
        <v>2E-3</v>
      </c>
      <c r="I354">
        <v>0.69550000000000001</v>
      </c>
      <c r="J354">
        <v>1E-3</v>
      </c>
      <c r="K354">
        <v>6.2700000000000006E-2</v>
      </c>
      <c r="L354">
        <v>0.1207</v>
      </c>
      <c r="M354">
        <v>0.105</v>
      </c>
      <c r="N354">
        <v>0.94920000000000004</v>
      </c>
      <c r="O354">
        <v>5.0599999999999999E-2</v>
      </c>
      <c r="P354">
        <v>0.23419999999999999</v>
      </c>
      <c r="Q354" s="1">
        <v>60664.15</v>
      </c>
      <c r="R354">
        <v>0.51400000000000001</v>
      </c>
      <c r="S354">
        <v>0.23830000000000001</v>
      </c>
      <c r="T354">
        <v>0.2477</v>
      </c>
      <c r="U354">
        <v>34.700000000000003</v>
      </c>
      <c r="V354" s="1">
        <v>97645.73</v>
      </c>
      <c r="W354">
        <v>116.26</v>
      </c>
      <c r="X354" s="1">
        <v>71027.710000000006</v>
      </c>
      <c r="Y354">
        <v>0.78659999999999997</v>
      </c>
      <c r="Z354">
        <v>0.15509999999999999</v>
      </c>
      <c r="AA354">
        <v>5.8200000000000002E-2</v>
      </c>
      <c r="AB354">
        <v>0.21340000000000001</v>
      </c>
      <c r="AC354">
        <v>71.03</v>
      </c>
      <c r="AD354" s="1">
        <v>3206.96</v>
      </c>
      <c r="AE354">
        <v>456.26</v>
      </c>
      <c r="AF354" s="1">
        <v>69566.91</v>
      </c>
      <c r="AG354">
        <v>31</v>
      </c>
      <c r="AH354" s="1">
        <v>30929</v>
      </c>
      <c r="AI354" s="1">
        <v>43466</v>
      </c>
      <c r="AJ354">
        <v>69.61</v>
      </c>
      <c r="AK354">
        <v>43.09</v>
      </c>
      <c r="AL354">
        <v>46.43</v>
      </c>
      <c r="AM354">
        <v>4.5599999999999996</v>
      </c>
      <c r="AN354">
        <v>0</v>
      </c>
      <c r="AO354">
        <v>1.0458000000000001</v>
      </c>
      <c r="AP354" s="1">
        <v>1565.32</v>
      </c>
      <c r="AQ354" s="1">
        <v>2730.05</v>
      </c>
      <c r="AR354" s="1">
        <v>7577.53</v>
      </c>
      <c r="AS354" s="1">
        <v>1423.93</v>
      </c>
      <c r="AT354">
        <v>928.9</v>
      </c>
      <c r="AU354" s="1">
        <v>14225.73</v>
      </c>
      <c r="AV354" s="1">
        <v>11058.01</v>
      </c>
      <c r="AW354">
        <v>0.63749999999999996</v>
      </c>
      <c r="AX354" s="1">
        <v>3726.58</v>
      </c>
      <c r="AY354">
        <v>0.21479999999999999</v>
      </c>
      <c r="AZ354">
        <v>479.72</v>
      </c>
      <c r="BA354">
        <v>2.7699999999999999E-2</v>
      </c>
      <c r="BB354" s="1">
        <v>2082.2800000000002</v>
      </c>
      <c r="BC354">
        <v>0.12</v>
      </c>
      <c r="BD354" s="1">
        <v>17346.580000000002</v>
      </c>
      <c r="BE354" s="1">
        <v>6013.76</v>
      </c>
      <c r="BF354">
        <v>2.6972999999999998</v>
      </c>
      <c r="BG354">
        <v>0.44030000000000002</v>
      </c>
      <c r="BH354">
        <v>0.14449999999999999</v>
      </c>
      <c r="BI354">
        <v>0.38379999999999997</v>
      </c>
      <c r="BJ354">
        <v>2.4199999999999999E-2</v>
      </c>
      <c r="BK354">
        <v>7.3000000000000001E-3</v>
      </c>
    </row>
    <row r="355" spans="1:63" x14ac:dyDescent="0.25">
      <c r="A355" t="s">
        <v>355</v>
      </c>
      <c r="B355">
        <v>44420</v>
      </c>
      <c r="C355">
        <v>147</v>
      </c>
      <c r="D355">
        <v>27.12</v>
      </c>
      <c r="E355" s="1">
        <v>3987.29</v>
      </c>
      <c r="F355" s="1">
        <v>3648.93</v>
      </c>
      <c r="G355">
        <v>8.5000000000000006E-3</v>
      </c>
      <c r="H355">
        <v>8.0000000000000004E-4</v>
      </c>
      <c r="I355">
        <v>1.15E-2</v>
      </c>
      <c r="J355">
        <v>1.1000000000000001E-3</v>
      </c>
      <c r="K355">
        <v>3.6200000000000003E-2</v>
      </c>
      <c r="L355">
        <v>0.89280000000000004</v>
      </c>
      <c r="M355">
        <v>4.9099999999999998E-2</v>
      </c>
      <c r="N355">
        <v>0.39850000000000002</v>
      </c>
      <c r="O355">
        <v>1.0800000000000001E-2</v>
      </c>
      <c r="P355">
        <v>0.18440000000000001</v>
      </c>
      <c r="Q355" s="1">
        <v>65102.07</v>
      </c>
      <c r="R355">
        <v>0.16289999999999999</v>
      </c>
      <c r="S355">
        <v>0.23480000000000001</v>
      </c>
      <c r="T355">
        <v>0.60229999999999995</v>
      </c>
      <c r="U355">
        <v>25.5</v>
      </c>
      <c r="V355" s="1">
        <v>78760.86</v>
      </c>
      <c r="W355">
        <v>149.69999999999999</v>
      </c>
      <c r="X355" s="1">
        <v>160635.81</v>
      </c>
      <c r="Y355">
        <v>0.74760000000000004</v>
      </c>
      <c r="Z355">
        <v>0.1484</v>
      </c>
      <c r="AA355">
        <v>0.104</v>
      </c>
      <c r="AB355">
        <v>0.25240000000000001</v>
      </c>
      <c r="AC355">
        <v>160.63999999999999</v>
      </c>
      <c r="AD355" s="1">
        <v>5368.59</v>
      </c>
      <c r="AE355">
        <v>567.66</v>
      </c>
      <c r="AF355" s="1">
        <v>151078.66</v>
      </c>
      <c r="AG355">
        <v>285</v>
      </c>
      <c r="AH355" s="1">
        <v>32424</v>
      </c>
      <c r="AI355" s="1">
        <v>57922</v>
      </c>
      <c r="AJ355">
        <v>40.18</v>
      </c>
      <c r="AK355">
        <v>31.91</v>
      </c>
      <c r="AL355">
        <v>36.299999999999997</v>
      </c>
      <c r="AM355">
        <v>3.4</v>
      </c>
      <c r="AN355">
        <v>0</v>
      </c>
      <c r="AO355">
        <v>1.0504</v>
      </c>
      <c r="AP355" s="1">
        <v>1875.78</v>
      </c>
      <c r="AQ355" s="1">
        <v>1722.12</v>
      </c>
      <c r="AR355" s="1">
        <v>6673.07</v>
      </c>
      <c r="AS355">
        <v>696.23</v>
      </c>
      <c r="AT355">
        <v>392.58</v>
      </c>
      <c r="AU355" s="1">
        <v>11359.79</v>
      </c>
      <c r="AV355" s="1">
        <v>5837.04</v>
      </c>
      <c r="AW355">
        <v>0.47589999999999999</v>
      </c>
      <c r="AX355" s="1">
        <v>4760.1400000000003</v>
      </c>
      <c r="AY355">
        <v>0.3881</v>
      </c>
      <c r="AZ355">
        <v>963.21</v>
      </c>
      <c r="BA355">
        <v>7.85E-2</v>
      </c>
      <c r="BB355">
        <v>704.38</v>
      </c>
      <c r="BC355">
        <v>5.74E-2</v>
      </c>
      <c r="BD355" s="1">
        <v>12264.77</v>
      </c>
      <c r="BE355" s="1">
        <v>3712.39</v>
      </c>
      <c r="BF355">
        <v>0.85119999999999996</v>
      </c>
      <c r="BG355">
        <v>0.53559999999999997</v>
      </c>
      <c r="BH355">
        <v>0.2074</v>
      </c>
      <c r="BI355">
        <v>0.16439999999999999</v>
      </c>
      <c r="BJ355">
        <v>2.4400000000000002E-2</v>
      </c>
      <c r="BK355">
        <v>6.8099999999999994E-2</v>
      </c>
    </row>
    <row r="356" spans="1:63" x14ac:dyDescent="0.25">
      <c r="A356" t="s">
        <v>356</v>
      </c>
      <c r="B356">
        <v>44438</v>
      </c>
      <c r="C356">
        <v>131</v>
      </c>
      <c r="D356">
        <v>15.8</v>
      </c>
      <c r="E356" s="1">
        <v>2069.62</v>
      </c>
      <c r="F356" s="1">
        <v>1883.52</v>
      </c>
      <c r="G356">
        <v>2.7000000000000001E-3</v>
      </c>
      <c r="H356">
        <v>0</v>
      </c>
      <c r="I356">
        <v>4.1999999999999997E-3</v>
      </c>
      <c r="J356">
        <v>0</v>
      </c>
      <c r="K356">
        <v>0.1206</v>
      </c>
      <c r="L356">
        <v>0.75460000000000005</v>
      </c>
      <c r="M356">
        <v>0.1179</v>
      </c>
      <c r="N356">
        <v>0.37830000000000003</v>
      </c>
      <c r="O356">
        <v>4.1000000000000003E-3</v>
      </c>
      <c r="P356">
        <v>0.1532</v>
      </c>
      <c r="Q356" s="1">
        <v>58929.23</v>
      </c>
      <c r="R356">
        <v>0.41039999999999999</v>
      </c>
      <c r="S356">
        <v>0.28360000000000002</v>
      </c>
      <c r="T356">
        <v>0.30599999999999999</v>
      </c>
      <c r="U356">
        <v>22</v>
      </c>
      <c r="V356" s="1">
        <v>58631.95</v>
      </c>
      <c r="W356">
        <v>90.58</v>
      </c>
      <c r="X356" s="1">
        <v>197346.03</v>
      </c>
      <c r="Y356">
        <v>0.68530000000000002</v>
      </c>
      <c r="Z356">
        <v>0.12520000000000001</v>
      </c>
      <c r="AA356">
        <v>0.1895</v>
      </c>
      <c r="AB356">
        <v>0.31469999999999998</v>
      </c>
      <c r="AC356">
        <v>197.35</v>
      </c>
      <c r="AD356" s="1">
        <v>7202</v>
      </c>
      <c r="AE356">
        <v>599.20000000000005</v>
      </c>
      <c r="AF356" s="1">
        <v>162268.43</v>
      </c>
      <c r="AG356">
        <v>345</v>
      </c>
      <c r="AH356" s="1">
        <v>34530</v>
      </c>
      <c r="AI356" s="1">
        <v>59154</v>
      </c>
      <c r="AJ356">
        <v>55.5</v>
      </c>
      <c r="AK356">
        <v>29.04</v>
      </c>
      <c r="AL356">
        <v>48.54</v>
      </c>
      <c r="AM356">
        <v>3.3</v>
      </c>
      <c r="AN356">
        <v>0</v>
      </c>
      <c r="AO356">
        <v>0.90459999999999996</v>
      </c>
      <c r="AP356" s="1">
        <v>1185.24</v>
      </c>
      <c r="AQ356" s="1">
        <v>1840.84</v>
      </c>
      <c r="AR356" s="1">
        <v>7425.23</v>
      </c>
      <c r="AS356">
        <v>779.05</v>
      </c>
      <c r="AT356">
        <v>258.92</v>
      </c>
      <c r="AU356" s="1">
        <v>11489.28</v>
      </c>
      <c r="AV356" s="1">
        <v>5853.35</v>
      </c>
      <c r="AW356">
        <v>0.42059999999999997</v>
      </c>
      <c r="AX356" s="1">
        <v>5745.21</v>
      </c>
      <c r="AY356">
        <v>0.4128</v>
      </c>
      <c r="AZ356" s="1">
        <v>1429.18</v>
      </c>
      <c r="BA356">
        <v>0.1027</v>
      </c>
      <c r="BB356">
        <v>890.53</v>
      </c>
      <c r="BC356">
        <v>6.4000000000000001E-2</v>
      </c>
      <c r="BD356" s="1">
        <v>13918.29</v>
      </c>
      <c r="BE356" s="1">
        <v>3262.17</v>
      </c>
      <c r="BF356">
        <v>0.74170000000000003</v>
      </c>
      <c r="BG356">
        <v>0.54349999999999998</v>
      </c>
      <c r="BH356">
        <v>0.2157</v>
      </c>
      <c r="BI356">
        <v>0.19719999999999999</v>
      </c>
      <c r="BJ356">
        <v>2.1600000000000001E-2</v>
      </c>
      <c r="BK356">
        <v>2.1999999999999999E-2</v>
      </c>
    </row>
    <row r="357" spans="1:63" x14ac:dyDescent="0.25">
      <c r="A357" t="s">
        <v>357</v>
      </c>
      <c r="B357">
        <v>49270</v>
      </c>
      <c r="C357">
        <v>112</v>
      </c>
      <c r="D357">
        <v>9.48</v>
      </c>
      <c r="E357" s="1">
        <v>1061.42</v>
      </c>
      <c r="F357">
        <v>942.94</v>
      </c>
      <c r="G357">
        <v>6.4000000000000003E-3</v>
      </c>
      <c r="H357">
        <v>0</v>
      </c>
      <c r="I357">
        <v>6.4000000000000003E-3</v>
      </c>
      <c r="J357">
        <v>1.1000000000000001E-3</v>
      </c>
      <c r="K357">
        <v>2.3400000000000001E-2</v>
      </c>
      <c r="L357">
        <v>0.93630000000000002</v>
      </c>
      <c r="M357">
        <v>2.6499999999999999E-2</v>
      </c>
      <c r="N357">
        <v>0.39169999999999999</v>
      </c>
      <c r="O357">
        <v>1.9E-3</v>
      </c>
      <c r="P357">
        <v>0.14660000000000001</v>
      </c>
      <c r="Q357" s="1">
        <v>53822.61</v>
      </c>
      <c r="R357">
        <v>0.28050000000000003</v>
      </c>
      <c r="S357">
        <v>0.25609999999999999</v>
      </c>
      <c r="T357">
        <v>0.46339999999999998</v>
      </c>
      <c r="U357">
        <v>10</v>
      </c>
      <c r="V357" s="1">
        <v>68166.8</v>
      </c>
      <c r="W357">
        <v>99.85</v>
      </c>
      <c r="X357" s="1">
        <v>154682.62</v>
      </c>
      <c r="Y357">
        <v>0.86399999999999999</v>
      </c>
      <c r="Z357">
        <v>6.8199999999999997E-2</v>
      </c>
      <c r="AA357">
        <v>6.7799999999999999E-2</v>
      </c>
      <c r="AB357">
        <v>0.13600000000000001</v>
      </c>
      <c r="AC357">
        <v>154.68</v>
      </c>
      <c r="AD357" s="1">
        <v>3680.11</v>
      </c>
      <c r="AE357">
        <v>403.34</v>
      </c>
      <c r="AF357" s="1">
        <v>163877.62</v>
      </c>
      <c r="AG357">
        <v>359</v>
      </c>
      <c r="AH357" s="1">
        <v>31929</v>
      </c>
      <c r="AI357" s="1">
        <v>46371</v>
      </c>
      <c r="AJ357">
        <v>30.08</v>
      </c>
      <c r="AK357">
        <v>23.36</v>
      </c>
      <c r="AL357">
        <v>22.96</v>
      </c>
      <c r="AM357">
        <v>5</v>
      </c>
      <c r="AN357" s="1">
        <v>2108.44</v>
      </c>
      <c r="AO357">
        <v>2.2694000000000001</v>
      </c>
      <c r="AP357" s="1">
        <v>1738.95</v>
      </c>
      <c r="AQ357" s="1">
        <v>2753.15</v>
      </c>
      <c r="AR357" s="1">
        <v>7928.21</v>
      </c>
      <c r="AS357">
        <v>658.18</v>
      </c>
      <c r="AT357">
        <v>412.18</v>
      </c>
      <c r="AU357" s="1">
        <v>13490.67</v>
      </c>
      <c r="AV357" s="1">
        <v>7804.98</v>
      </c>
      <c r="AW357">
        <v>0.49109999999999998</v>
      </c>
      <c r="AX357" s="1">
        <v>5928.83</v>
      </c>
      <c r="AY357">
        <v>0.37309999999999999</v>
      </c>
      <c r="AZ357" s="1">
        <v>1289.92</v>
      </c>
      <c r="BA357">
        <v>8.1199999999999994E-2</v>
      </c>
      <c r="BB357">
        <v>868.63</v>
      </c>
      <c r="BC357">
        <v>5.4699999999999999E-2</v>
      </c>
      <c r="BD357" s="1">
        <v>15892.36</v>
      </c>
      <c r="BE357" s="1">
        <v>5349.23</v>
      </c>
      <c r="BF357">
        <v>2.2155999999999998</v>
      </c>
      <c r="BG357">
        <v>0.4819</v>
      </c>
      <c r="BH357">
        <v>0.2571</v>
      </c>
      <c r="BI357">
        <v>0.2011</v>
      </c>
      <c r="BJ357">
        <v>3.1300000000000001E-2</v>
      </c>
      <c r="BK357">
        <v>2.86E-2</v>
      </c>
    </row>
    <row r="358" spans="1:63" x14ac:dyDescent="0.25">
      <c r="A358" t="s">
        <v>358</v>
      </c>
      <c r="B358">
        <v>44446</v>
      </c>
      <c r="C358">
        <v>76</v>
      </c>
      <c r="D358">
        <v>14.85</v>
      </c>
      <c r="E358" s="1">
        <v>1128.4100000000001</v>
      </c>
      <c r="F358" s="1">
        <v>1151.1600000000001</v>
      </c>
      <c r="G358">
        <v>2.5999999999999999E-3</v>
      </c>
      <c r="H358">
        <v>0</v>
      </c>
      <c r="I358">
        <v>8.6999999999999994E-3</v>
      </c>
      <c r="J358">
        <v>0</v>
      </c>
      <c r="K358">
        <v>7.0000000000000001E-3</v>
      </c>
      <c r="L358">
        <v>0.94010000000000005</v>
      </c>
      <c r="M358">
        <v>4.1700000000000001E-2</v>
      </c>
      <c r="N358">
        <v>1</v>
      </c>
      <c r="O358">
        <v>0</v>
      </c>
      <c r="P358">
        <v>0.20050000000000001</v>
      </c>
      <c r="Q358" s="1">
        <v>56561.74</v>
      </c>
      <c r="R358">
        <v>0.2</v>
      </c>
      <c r="S358">
        <v>0.18890000000000001</v>
      </c>
      <c r="T358">
        <v>0.61109999999999998</v>
      </c>
      <c r="U358">
        <v>11</v>
      </c>
      <c r="V358" s="1">
        <v>73636.36</v>
      </c>
      <c r="W358">
        <v>98.75</v>
      </c>
      <c r="X358" s="1">
        <v>121895.3</v>
      </c>
      <c r="Y358">
        <v>0.52459999999999996</v>
      </c>
      <c r="Z358">
        <v>0.16339999999999999</v>
      </c>
      <c r="AA358">
        <v>0.312</v>
      </c>
      <c r="AB358">
        <v>0.47539999999999999</v>
      </c>
      <c r="AC358">
        <v>121.9</v>
      </c>
      <c r="AD358" s="1">
        <v>3028.69</v>
      </c>
      <c r="AE358">
        <v>248.91</v>
      </c>
      <c r="AF358" s="1">
        <v>90822.76</v>
      </c>
      <c r="AG358">
        <v>70</v>
      </c>
      <c r="AH358" s="1">
        <v>27309</v>
      </c>
      <c r="AI358" s="1">
        <v>39469</v>
      </c>
      <c r="AJ358">
        <v>31</v>
      </c>
      <c r="AK358">
        <v>22</v>
      </c>
      <c r="AL358">
        <v>22.24</v>
      </c>
      <c r="AM358">
        <v>3.7</v>
      </c>
      <c r="AN358">
        <v>0</v>
      </c>
      <c r="AO358">
        <v>0.77170000000000005</v>
      </c>
      <c r="AP358" s="1">
        <v>1506.42</v>
      </c>
      <c r="AQ358" s="1">
        <v>2961.76</v>
      </c>
      <c r="AR358" s="1">
        <v>8056.17</v>
      </c>
      <c r="AS358">
        <v>600.65</v>
      </c>
      <c r="AT358">
        <v>439.65</v>
      </c>
      <c r="AU358" s="1">
        <v>13564.66</v>
      </c>
      <c r="AV358" s="1">
        <v>9920.6</v>
      </c>
      <c r="AW358">
        <v>0.67300000000000004</v>
      </c>
      <c r="AX358" s="1">
        <v>2340.79</v>
      </c>
      <c r="AY358">
        <v>0.1588</v>
      </c>
      <c r="AZ358" s="1">
        <v>1213.78</v>
      </c>
      <c r="BA358">
        <v>8.2299999999999998E-2</v>
      </c>
      <c r="BB358" s="1">
        <v>1266.6400000000001</v>
      </c>
      <c r="BC358">
        <v>8.5900000000000004E-2</v>
      </c>
      <c r="BD358" s="1">
        <v>14741.82</v>
      </c>
      <c r="BE358" s="1">
        <v>10017.16</v>
      </c>
      <c r="BF358">
        <v>5.2965999999999998</v>
      </c>
      <c r="BG358">
        <v>0.53339999999999999</v>
      </c>
      <c r="BH358">
        <v>0.27550000000000002</v>
      </c>
      <c r="BI358">
        <v>0.14280000000000001</v>
      </c>
      <c r="BJ358">
        <v>3.9399999999999998E-2</v>
      </c>
      <c r="BK358">
        <v>8.9999999999999993E-3</v>
      </c>
    </row>
    <row r="359" spans="1:63" x14ac:dyDescent="0.25">
      <c r="A359" t="s">
        <v>359</v>
      </c>
      <c r="B359">
        <v>46995</v>
      </c>
      <c r="C359">
        <v>23</v>
      </c>
      <c r="D359">
        <v>213.19</v>
      </c>
      <c r="E359" s="1">
        <v>4903.3599999999997</v>
      </c>
      <c r="F359" s="1">
        <v>4945.46</v>
      </c>
      <c r="G359">
        <v>0.1169</v>
      </c>
      <c r="H359">
        <v>8.0000000000000004E-4</v>
      </c>
      <c r="I359">
        <v>8.9599999999999999E-2</v>
      </c>
      <c r="J359">
        <v>1.6000000000000001E-3</v>
      </c>
      <c r="K359">
        <v>4.4699999999999997E-2</v>
      </c>
      <c r="L359">
        <v>0.6593</v>
      </c>
      <c r="M359">
        <v>8.7099999999999997E-2</v>
      </c>
      <c r="N359">
        <v>7.8399999999999997E-2</v>
      </c>
      <c r="O359">
        <v>3.9600000000000003E-2</v>
      </c>
      <c r="P359">
        <v>0.12759999999999999</v>
      </c>
      <c r="Q359" s="1">
        <v>69732.009999999995</v>
      </c>
      <c r="R359">
        <v>0.1384</v>
      </c>
      <c r="S359">
        <v>0.15720000000000001</v>
      </c>
      <c r="T359">
        <v>0.70440000000000003</v>
      </c>
      <c r="U359">
        <v>30</v>
      </c>
      <c r="V359" s="1">
        <v>96994.23</v>
      </c>
      <c r="W359">
        <v>162.68</v>
      </c>
      <c r="X359" s="1">
        <v>209907.36</v>
      </c>
      <c r="Y359">
        <v>0.77649999999999997</v>
      </c>
      <c r="Z359">
        <v>0.1696</v>
      </c>
      <c r="AA359">
        <v>5.3900000000000003E-2</v>
      </c>
      <c r="AB359">
        <v>0.2235</v>
      </c>
      <c r="AC359">
        <v>209.91</v>
      </c>
      <c r="AD359" s="1">
        <v>10256.81</v>
      </c>
      <c r="AE359" s="1">
        <v>1253.21</v>
      </c>
      <c r="AF359" s="1">
        <v>229706.93</v>
      </c>
      <c r="AG359">
        <v>519</v>
      </c>
      <c r="AH359" s="1">
        <v>73792</v>
      </c>
      <c r="AI359" s="1">
        <v>264983</v>
      </c>
      <c r="AJ359">
        <v>65.34</v>
      </c>
      <c r="AK359">
        <v>47.38</v>
      </c>
      <c r="AL359">
        <v>50.41</v>
      </c>
      <c r="AM359">
        <v>4.5</v>
      </c>
      <c r="AN359">
        <v>0</v>
      </c>
      <c r="AO359">
        <v>0.31669999999999998</v>
      </c>
      <c r="AP359" s="1">
        <v>1705.73</v>
      </c>
      <c r="AQ359" s="1">
        <v>2674.42</v>
      </c>
      <c r="AR359" s="1">
        <v>7737.3</v>
      </c>
      <c r="AS359" s="1">
        <v>1243.57</v>
      </c>
      <c r="AT359">
        <v>378.62</v>
      </c>
      <c r="AU359" s="1">
        <v>13739.64</v>
      </c>
      <c r="AV359" s="1">
        <v>1950.23</v>
      </c>
      <c r="AW359">
        <v>0.13139999999999999</v>
      </c>
      <c r="AX359" s="1">
        <v>10504.34</v>
      </c>
      <c r="AY359">
        <v>0.7077</v>
      </c>
      <c r="AZ359" s="1">
        <v>1843.02</v>
      </c>
      <c r="BA359">
        <v>0.1242</v>
      </c>
      <c r="BB359">
        <v>544.83000000000004</v>
      </c>
      <c r="BC359">
        <v>3.6700000000000003E-2</v>
      </c>
      <c r="BD359" s="1">
        <v>14842.43</v>
      </c>
      <c r="BE359">
        <v>484.21</v>
      </c>
      <c r="BF359">
        <v>2.35E-2</v>
      </c>
      <c r="BG359">
        <v>0.65029999999999999</v>
      </c>
      <c r="BH359">
        <v>0.19869999999999999</v>
      </c>
      <c r="BI359">
        <v>0.106</v>
      </c>
      <c r="BJ359">
        <v>2.7400000000000001E-2</v>
      </c>
      <c r="BK359">
        <v>1.7500000000000002E-2</v>
      </c>
    </row>
    <row r="360" spans="1:63" x14ac:dyDescent="0.25">
      <c r="A360" t="s">
        <v>360</v>
      </c>
      <c r="B360">
        <v>44461</v>
      </c>
      <c r="C360">
        <v>1</v>
      </c>
      <c r="D360">
        <v>321.58</v>
      </c>
      <c r="E360">
        <v>321.58</v>
      </c>
      <c r="F360">
        <v>416.01</v>
      </c>
      <c r="G360">
        <v>0</v>
      </c>
      <c r="H360">
        <v>0</v>
      </c>
      <c r="I360">
        <v>9.5999999999999992E-3</v>
      </c>
      <c r="J360">
        <v>4.7999999999999996E-3</v>
      </c>
      <c r="K360">
        <v>3.8600000000000002E-2</v>
      </c>
      <c r="L360">
        <v>0.88670000000000004</v>
      </c>
      <c r="M360">
        <v>6.0199999999999997E-2</v>
      </c>
      <c r="N360">
        <v>0.999</v>
      </c>
      <c r="O360">
        <v>0</v>
      </c>
      <c r="P360">
        <v>0.1487</v>
      </c>
      <c r="Q360" s="1">
        <v>53471.47</v>
      </c>
      <c r="R360">
        <v>0.2</v>
      </c>
      <c r="S360">
        <v>0.2</v>
      </c>
      <c r="T360">
        <v>0.6</v>
      </c>
      <c r="U360">
        <v>9.1999999999999993</v>
      </c>
      <c r="V360" s="1">
        <v>53871.23</v>
      </c>
      <c r="W360">
        <v>34.549999999999997</v>
      </c>
      <c r="X360" s="1">
        <v>120914.7</v>
      </c>
      <c r="Y360">
        <v>0.25230000000000002</v>
      </c>
      <c r="Z360">
        <v>0.48730000000000001</v>
      </c>
      <c r="AA360">
        <v>0.26040000000000002</v>
      </c>
      <c r="AB360">
        <v>0.74770000000000003</v>
      </c>
      <c r="AC360">
        <v>120.91</v>
      </c>
      <c r="AD360" s="1">
        <v>3924.3</v>
      </c>
      <c r="AE360">
        <v>187.92</v>
      </c>
      <c r="AF360" s="1">
        <v>71644.850000000006</v>
      </c>
      <c r="AG360">
        <v>34</v>
      </c>
      <c r="AH360" s="1">
        <v>22427</v>
      </c>
      <c r="AI360" s="1">
        <v>31694</v>
      </c>
      <c r="AJ360">
        <v>38.21</v>
      </c>
      <c r="AK360">
        <v>22.08</v>
      </c>
      <c r="AL360">
        <v>34.75</v>
      </c>
      <c r="AM360">
        <v>3.72</v>
      </c>
      <c r="AN360">
        <v>0</v>
      </c>
      <c r="AO360">
        <v>0.66459999999999997</v>
      </c>
      <c r="AP360" s="1">
        <v>2122.29</v>
      </c>
      <c r="AQ360" s="1">
        <v>2397.81</v>
      </c>
      <c r="AR360" s="1">
        <v>6318.29</v>
      </c>
      <c r="AS360">
        <v>675.27</v>
      </c>
      <c r="AT360">
        <v>377.28</v>
      </c>
      <c r="AU360" s="1">
        <v>11890.94</v>
      </c>
      <c r="AV360" s="1">
        <v>8953.7800000000007</v>
      </c>
      <c r="AW360">
        <v>0.52890000000000004</v>
      </c>
      <c r="AX360" s="1">
        <v>2612.61</v>
      </c>
      <c r="AY360">
        <v>0.15429999999999999</v>
      </c>
      <c r="AZ360" s="1">
        <v>3323.56</v>
      </c>
      <c r="BA360">
        <v>0.1963</v>
      </c>
      <c r="BB360" s="1">
        <v>2039.66</v>
      </c>
      <c r="BC360">
        <v>0.1205</v>
      </c>
      <c r="BD360" s="1">
        <v>16929.61</v>
      </c>
      <c r="BE360" s="1">
        <v>11271.77</v>
      </c>
      <c r="BF360">
        <v>12.216900000000001</v>
      </c>
      <c r="BG360">
        <v>0.50600000000000001</v>
      </c>
      <c r="BH360">
        <v>0.17760000000000001</v>
      </c>
      <c r="BI360">
        <v>0.2787</v>
      </c>
      <c r="BJ360">
        <v>2.53E-2</v>
      </c>
      <c r="BK360">
        <v>1.24E-2</v>
      </c>
    </row>
    <row r="361" spans="1:63" x14ac:dyDescent="0.25">
      <c r="A361" t="s">
        <v>361</v>
      </c>
      <c r="B361">
        <v>45955</v>
      </c>
      <c r="C361">
        <v>36</v>
      </c>
      <c r="D361">
        <v>19.82</v>
      </c>
      <c r="E361">
        <v>713.38</v>
      </c>
      <c r="F361">
        <v>745.58</v>
      </c>
      <c r="G361">
        <v>5.4000000000000003E-3</v>
      </c>
      <c r="H361">
        <v>0</v>
      </c>
      <c r="I361">
        <v>5.4000000000000003E-3</v>
      </c>
      <c r="J361">
        <v>0</v>
      </c>
      <c r="K361">
        <v>1.34E-2</v>
      </c>
      <c r="L361">
        <v>0.9718</v>
      </c>
      <c r="M361">
        <v>4.0000000000000001E-3</v>
      </c>
      <c r="N361">
        <v>6.9199999999999998E-2</v>
      </c>
      <c r="O361">
        <v>4.0000000000000001E-3</v>
      </c>
      <c r="P361">
        <v>0.1017</v>
      </c>
      <c r="Q361" s="1">
        <v>63634.720000000001</v>
      </c>
      <c r="R361">
        <v>8.4699999999999998E-2</v>
      </c>
      <c r="S361">
        <v>0.2034</v>
      </c>
      <c r="T361">
        <v>0.71189999999999998</v>
      </c>
      <c r="U361">
        <v>4</v>
      </c>
      <c r="V361" s="1">
        <v>93182.25</v>
      </c>
      <c r="W361">
        <v>178.35</v>
      </c>
      <c r="X361" s="1">
        <v>174308.17</v>
      </c>
      <c r="Y361">
        <v>0.81630000000000003</v>
      </c>
      <c r="Z361">
        <v>0.15509999999999999</v>
      </c>
      <c r="AA361">
        <v>2.86E-2</v>
      </c>
      <c r="AB361">
        <v>0.1837</v>
      </c>
      <c r="AC361">
        <v>174.31</v>
      </c>
      <c r="AD361" s="1">
        <v>3823.21</v>
      </c>
      <c r="AE361">
        <v>399.76</v>
      </c>
      <c r="AF361" s="1">
        <v>167386.20000000001</v>
      </c>
      <c r="AG361">
        <v>372</v>
      </c>
      <c r="AH361" s="1">
        <v>44102</v>
      </c>
      <c r="AI361" s="1">
        <v>82594</v>
      </c>
      <c r="AJ361">
        <v>42.85</v>
      </c>
      <c r="AK361">
        <v>20</v>
      </c>
      <c r="AL361">
        <v>28.26</v>
      </c>
      <c r="AM361">
        <v>5</v>
      </c>
      <c r="AN361" s="1">
        <v>2193.2600000000002</v>
      </c>
      <c r="AO361">
        <v>0.78290000000000004</v>
      </c>
      <c r="AP361" s="1">
        <v>1451.2</v>
      </c>
      <c r="AQ361" s="1">
        <v>1998.54</v>
      </c>
      <c r="AR361" s="1">
        <v>7400.13</v>
      </c>
      <c r="AS361">
        <v>531.89</v>
      </c>
      <c r="AT361">
        <v>588.74</v>
      </c>
      <c r="AU361" s="1">
        <v>11970.5</v>
      </c>
      <c r="AV361" s="1">
        <v>4601.84</v>
      </c>
      <c r="AW361">
        <v>0.37640000000000001</v>
      </c>
      <c r="AX361" s="1">
        <v>5479.81</v>
      </c>
      <c r="AY361">
        <v>0.44819999999999999</v>
      </c>
      <c r="AZ361" s="1">
        <v>1790.59</v>
      </c>
      <c r="BA361">
        <v>0.14649999999999999</v>
      </c>
      <c r="BB361">
        <v>353.42</v>
      </c>
      <c r="BC361">
        <v>2.8899999999999999E-2</v>
      </c>
      <c r="BD361" s="1">
        <v>12225.66</v>
      </c>
      <c r="BE361" s="1">
        <v>4170.46</v>
      </c>
      <c r="BF361">
        <v>0.55459999999999998</v>
      </c>
      <c r="BG361">
        <v>0.57630000000000003</v>
      </c>
      <c r="BH361">
        <v>0.25069999999999998</v>
      </c>
      <c r="BI361">
        <v>0.13919999999999999</v>
      </c>
      <c r="BJ361">
        <v>2.0299999999999999E-2</v>
      </c>
      <c r="BK361">
        <v>1.35E-2</v>
      </c>
    </row>
    <row r="362" spans="1:63" x14ac:dyDescent="0.25">
      <c r="A362" t="s">
        <v>362</v>
      </c>
      <c r="B362">
        <v>45963</v>
      </c>
      <c r="C362">
        <v>27</v>
      </c>
      <c r="D362">
        <v>14.65</v>
      </c>
      <c r="E362">
        <v>395.56</v>
      </c>
      <c r="F362">
        <v>366.26</v>
      </c>
      <c r="G362">
        <v>5.4999999999999997E-3</v>
      </c>
      <c r="H362">
        <v>0</v>
      </c>
      <c r="I362">
        <v>8.2000000000000007E-3</v>
      </c>
      <c r="J362">
        <v>0</v>
      </c>
      <c r="K362">
        <v>2.46E-2</v>
      </c>
      <c r="L362">
        <v>0.93720000000000003</v>
      </c>
      <c r="M362">
        <v>2.46E-2</v>
      </c>
      <c r="N362">
        <v>0.1351</v>
      </c>
      <c r="O362">
        <v>0</v>
      </c>
      <c r="P362">
        <v>9.8500000000000004E-2</v>
      </c>
      <c r="Q362" s="1">
        <v>60535.78</v>
      </c>
      <c r="R362">
        <v>0.28889999999999999</v>
      </c>
      <c r="S362">
        <v>0.1333</v>
      </c>
      <c r="T362">
        <v>0.57779999999999998</v>
      </c>
      <c r="U362">
        <v>3</v>
      </c>
      <c r="V362" s="1">
        <v>87925.67</v>
      </c>
      <c r="W362">
        <v>130.76</v>
      </c>
      <c r="X362" s="1">
        <v>162752.78</v>
      </c>
      <c r="Y362">
        <v>0.86229999999999996</v>
      </c>
      <c r="Z362">
        <v>0.1187</v>
      </c>
      <c r="AA362">
        <v>1.9E-2</v>
      </c>
      <c r="AB362">
        <v>0.13769999999999999</v>
      </c>
      <c r="AC362">
        <v>162.75</v>
      </c>
      <c r="AD362" s="1">
        <v>3534.15</v>
      </c>
      <c r="AE362">
        <v>501.34</v>
      </c>
      <c r="AF362" s="1">
        <v>163747.70000000001</v>
      </c>
      <c r="AG362">
        <v>357</v>
      </c>
      <c r="AH362" s="1">
        <v>37820</v>
      </c>
      <c r="AI362" s="1">
        <v>59537</v>
      </c>
      <c r="AJ362">
        <v>46.65</v>
      </c>
      <c r="AK362">
        <v>20.65</v>
      </c>
      <c r="AL362">
        <v>25.5</v>
      </c>
      <c r="AM362">
        <v>4.4000000000000004</v>
      </c>
      <c r="AN362" s="1">
        <v>2183.98</v>
      </c>
      <c r="AO362">
        <v>1.3420000000000001</v>
      </c>
      <c r="AP362" s="1">
        <v>1737.49</v>
      </c>
      <c r="AQ362" s="1">
        <v>2077.62</v>
      </c>
      <c r="AR362" s="1">
        <v>9079.67</v>
      </c>
      <c r="AS362">
        <v>582.41</v>
      </c>
      <c r="AT362">
        <v>632.82000000000005</v>
      </c>
      <c r="AU362" s="1">
        <v>14110.02</v>
      </c>
      <c r="AV362" s="1">
        <v>7441.44</v>
      </c>
      <c r="AW362">
        <v>0.47839999999999999</v>
      </c>
      <c r="AX362" s="1">
        <v>5778.61</v>
      </c>
      <c r="AY362">
        <v>0.3715</v>
      </c>
      <c r="AZ362" s="1">
        <v>1779.3</v>
      </c>
      <c r="BA362">
        <v>0.1144</v>
      </c>
      <c r="BB362">
        <v>556.39</v>
      </c>
      <c r="BC362">
        <v>3.5799999999999998E-2</v>
      </c>
      <c r="BD362" s="1">
        <v>15555.74</v>
      </c>
      <c r="BE362" s="1">
        <v>5745.48</v>
      </c>
      <c r="BF362">
        <v>1.5771999999999999</v>
      </c>
      <c r="BG362">
        <v>0.53220000000000001</v>
      </c>
      <c r="BH362">
        <v>0.2135</v>
      </c>
      <c r="BI362">
        <v>0.22040000000000001</v>
      </c>
      <c r="BJ362">
        <v>1.9199999999999998E-2</v>
      </c>
      <c r="BK362">
        <v>1.47E-2</v>
      </c>
    </row>
    <row r="363" spans="1:63" x14ac:dyDescent="0.25">
      <c r="A363" t="s">
        <v>363</v>
      </c>
      <c r="B363">
        <v>48710</v>
      </c>
      <c r="C363">
        <v>29</v>
      </c>
      <c r="D363">
        <v>33.33</v>
      </c>
      <c r="E363">
        <v>966.63</v>
      </c>
      <c r="F363" s="1">
        <v>1100.42</v>
      </c>
      <c r="G363">
        <v>3.5999999999999999E-3</v>
      </c>
      <c r="H363">
        <v>0</v>
      </c>
      <c r="I363">
        <v>5.4000000000000003E-3</v>
      </c>
      <c r="J363">
        <v>8.9999999999999998E-4</v>
      </c>
      <c r="K363">
        <v>1.18E-2</v>
      </c>
      <c r="L363">
        <v>0.9083</v>
      </c>
      <c r="M363">
        <v>6.9900000000000004E-2</v>
      </c>
      <c r="N363">
        <v>0.47049999999999997</v>
      </c>
      <c r="O363">
        <v>0</v>
      </c>
      <c r="P363">
        <v>0.1578</v>
      </c>
      <c r="Q363" s="1">
        <v>55992.23</v>
      </c>
      <c r="R363">
        <v>0.43959999999999999</v>
      </c>
      <c r="S363">
        <v>0.17580000000000001</v>
      </c>
      <c r="T363">
        <v>0.3846</v>
      </c>
      <c r="U363">
        <v>7</v>
      </c>
      <c r="V363" s="1">
        <v>79276.710000000006</v>
      </c>
      <c r="W363">
        <v>134.97999999999999</v>
      </c>
      <c r="X363" s="1">
        <v>110485.11</v>
      </c>
      <c r="Y363">
        <v>0.87490000000000001</v>
      </c>
      <c r="Z363">
        <v>7.3300000000000004E-2</v>
      </c>
      <c r="AA363">
        <v>5.1799999999999999E-2</v>
      </c>
      <c r="AB363">
        <v>0.12509999999999999</v>
      </c>
      <c r="AC363">
        <v>110.49</v>
      </c>
      <c r="AD363" s="1">
        <v>2972.57</v>
      </c>
      <c r="AE363">
        <v>465.84</v>
      </c>
      <c r="AF363" s="1">
        <v>94099.15</v>
      </c>
      <c r="AG363">
        <v>76</v>
      </c>
      <c r="AH363" s="1">
        <v>32081</v>
      </c>
      <c r="AI363" s="1">
        <v>46920</v>
      </c>
      <c r="AJ363">
        <v>47.53</v>
      </c>
      <c r="AK363">
        <v>25.41</v>
      </c>
      <c r="AL363">
        <v>30.22</v>
      </c>
      <c r="AM363">
        <v>6.5</v>
      </c>
      <c r="AN363" s="1">
        <v>1813.73</v>
      </c>
      <c r="AO363">
        <v>1.5305</v>
      </c>
      <c r="AP363" s="1">
        <v>1285.93</v>
      </c>
      <c r="AQ363" s="1">
        <v>1924.15</v>
      </c>
      <c r="AR363" s="1">
        <v>7220.97</v>
      </c>
      <c r="AS363">
        <v>664.46</v>
      </c>
      <c r="AT363">
        <v>387.59</v>
      </c>
      <c r="AU363" s="1">
        <v>11483.1</v>
      </c>
      <c r="AV363" s="1">
        <v>7283.02</v>
      </c>
      <c r="AW363">
        <v>0.52759999999999996</v>
      </c>
      <c r="AX363" s="1">
        <v>3721.71</v>
      </c>
      <c r="AY363">
        <v>0.26960000000000001</v>
      </c>
      <c r="AZ363" s="1">
        <v>2057.6999999999998</v>
      </c>
      <c r="BA363">
        <v>0.14910000000000001</v>
      </c>
      <c r="BB363">
        <v>740.54</v>
      </c>
      <c r="BC363">
        <v>5.3699999999999998E-2</v>
      </c>
      <c r="BD363" s="1">
        <v>13802.96</v>
      </c>
      <c r="BE363" s="1">
        <v>8120.56</v>
      </c>
      <c r="BF363">
        <v>2.8797999999999999</v>
      </c>
      <c r="BG363">
        <v>0.57979999999999998</v>
      </c>
      <c r="BH363">
        <v>0.2122</v>
      </c>
      <c r="BI363">
        <v>0.1195</v>
      </c>
      <c r="BJ363">
        <v>4.2700000000000002E-2</v>
      </c>
      <c r="BK363">
        <v>4.5699999999999998E-2</v>
      </c>
    </row>
    <row r="364" spans="1:63" x14ac:dyDescent="0.25">
      <c r="A364" t="s">
        <v>364</v>
      </c>
      <c r="B364">
        <v>44479</v>
      </c>
      <c r="C364">
        <v>97</v>
      </c>
      <c r="D364">
        <v>17.55</v>
      </c>
      <c r="E364" s="1">
        <v>1702.75</v>
      </c>
      <c r="F364" s="1">
        <v>1672.73</v>
      </c>
      <c r="G364">
        <v>2.3999999999999998E-3</v>
      </c>
      <c r="H364">
        <v>5.9999999999999995E-4</v>
      </c>
      <c r="I364">
        <v>3.0000000000000001E-3</v>
      </c>
      <c r="J364">
        <v>2.3999999999999998E-3</v>
      </c>
      <c r="K364">
        <v>8.9999999999999993E-3</v>
      </c>
      <c r="L364">
        <v>0.96950000000000003</v>
      </c>
      <c r="M364">
        <v>1.32E-2</v>
      </c>
      <c r="N364">
        <v>1</v>
      </c>
      <c r="O364">
        <v>0</v>
      </c>
      <c r="P364">
        <v>0.1696</v>
      </c>
      <c r="Q364" s="1">
        <v>57663.68</v>
      </c>
      <c r="R364">
        <v>0.1885</v>
      </c>
      <c r="S364">
        <v>0.23769999999999999</v>
      </c>
      <c r="T364">
        <v>0.57379999999999998</v>
      </c>
      <c r="U364">
        <v>12</v>
      </c>
      <c r="V364" s="1">
        <v>82400.83</v>
      </c>
      <c r="W364">
        <v>140.38</v>
      </c>
      <c r="X364" s="1">
        <v>151327.82</v>
      </c>
      <c r="Y364">
        <v>0.49509999999999998</v>
      </c>
      <c r="Z364">
        <v>0.1037</v>
      </c>
      <c r="AA364">
        <v>0.40110000000000001</v>
      </c>
      <c r="AB364">
        <v>0.50490000000000002</v>
      </c>
      <c r="AC364">
        <v>151.33000000000001</v>
      </c>
      <c r="AD364" s="1">
        <v>3956.53</v>
      </c>
      <c r="AE364">
        <v>270.95</v>
      </c>
      <c r="AF364" s="1">
        <v>91025.47</v>
      </c>
      <c r="AG364">
        <v>71</v>
      </c>
      <c r="AH364" s="1">
        <v>31726</v>
      </c>
      <c r="AI364" s="1">
        <v>44310</v>
      </c>
      <c r="AJ364">
        <v>32</v>
      </c>
      <c r="AK364">
        <v>22.26</v>
      </c>
      <c r="AL364">
        <v>22.06</v>
      </c>
      <c r="AM364">
        <v>3.8</v>
      </c>
      <c r="AN364">
        <v>0</v>
      </c>
      <c r="AO364">
        <v>0.7389</v>
      </c>
      <c r="AP364" s="1">
        <v>1698.47</v>
      </c>
      <c r="AQ364" s="1">
        <v>2665.64</v>
      </c>
      <c r="AR364" s="1">
        <v>8676.2099999999991</v>
      </c>
      <c r="AS364" s="1">
        <v>1029.96</v>
      </c>
      <c r="AT364">
        <v>414.49</v>
      </c>
      <c r="AU364" s="1">
        <v>14484.77</v>
      </c>
      <c r="AV364" s="1">
        <v>10481.34</v>
      </c>
      <c r="AW364">
        <v>0.63229999999999997</v>
      </c>
      <c r="AX364" s="1">
        <v>2741.09</v>
      </c>
      <c r="AY364">
        <v>0.16539999999999999</v>
      </c>
      <c r="AZ364">
        <v>951.99</v>
      </c>
      <c r="BA364">
        <v>5.74E-2</v>
      </c>
      <c r="BB364" s="1">
        <v>2401.71</v>
      </c>
      <c r="BC364">
        <v>0.1449</v>
      </c>
      <c r="BD364" s="1">
        <v>16576.13</v>
      </c>
      <c r="BE364" s="1">
        <v>8596.8700000000008</v>
      </c>
      <c r="BF364">
        <v>4.0301</v>
      </c>
      <c r="BG364">
        <v>0.47320000000000001</v>
      </c>
      <c r="BH364">
        <v>0.27479999999999999</v>
      </c>
      <c r="BI364">
        <v>0.21240000000000001</v>
      </c>
      <c r="BJ364">
        <v>3.0599999999999999E-2</v>
      </c>
      <c r="BK364">
        <v>9.1000000000000004E-3</v>
      </c>
    </row>
    <row r="365" spans="1:63" x14ac:dyDescent="0.25">
      <c r="A365" t="s">
        <v>365</v>
      </c>
      <c r="B365">
        <v>47720</v>
      </c>
      <c r="C365">
        <v>84</v>
      </c>
      <c r="D365">
        <v>10.39</v>
      </c>
      <c r="E365">
        <v>872.83</v>
      </c>
      <c r="F365">
        <v>862.33</v>
      </c>
      <c r="G365">
        <v>0</v>
      </c>
      <c r="H365">
        <v>0</v>
      </c>
      <c r="I365">
        <v>1.04E-2</v>
      </c>
      <c r="J365">
        <v>1.1999999999999999E-3</v>
      </c>
      <c r="K365">
        <v>9.2999999999999992E-3</v>
      </c>
      <c r="L365">
        <v>0.95369999999999999</v>
      </c>
      <c r="M365">
        <v>2.5499999999999998E-2</v>
      </c>
      <c r="N365">
        <v>0.46760000000000002</v>
      </c>
      <c r="O365">
        <v>0</v>
      </c>
      <c r="P365">
        <v>0.1517</v>
      </c>
      <c r="Q365" s="1">
        <v>55864.82</v>
      </c>
      <c r="R365">
        <v>0.16420000000000001</v>
      </c>
      <c r="S365">
        <v>0.16420000000000001</v>
      </c>
      <c r="T365">
        <v>0.67159999999999997</v>
      </c>
      <c r="U365">
        <v>9.31</v>
      </c>
      <c r="V365" s="1">
        <v>69481.850000000006</v>
      </c>
      <c r="W365">
        <v>89.12</v>
      </c>
      <c r="X365" s="1">
        <v>138196.60999999999</v>
      </c>
      <c r="Y365">
        <v>0.87949999999999995</v>
      </c>
      <c r="Z365">
        <v>7.6499999999999999E-2</v>
      </c>
      <c r="AA365">
        <v>4.41E-2</v>
      </c>
      <c r="AB365">
        <v>0.1205</v>
      </c>
      <c r="AC365">
        <v>138.19999999999999</v>
      </c>
      <c r="AD365" s="1">
        <v>3394.48</v>
      </c>
      <c r="AE365">
        <v>424.41</v>
      </c>
      <c r="AF365" s="1">
        <v>131400.73000000001</v>
      </c>
      <c r="AG365">
        <v>195</v>
      </c>
      <c r="AH365" s="1">
        <v>33575</v>
      </c>
      <c r="AI365" s="1">
        <v>48537</v>
      </c>
      <c r="AJ365">
        <v>35</v>
      </c>
      <c r="AK365">
        <v>24.08</v>
      </c>
      <c r="AL365">
        <v>24.06</v>
      </c>
      <c r="AM365">
        <v>4.5</v>
      </c>
      <c r="AN365" s="1">
        <v>1496.85</v>
      </c>
      <c r="AO365">
        <v>1.5327999999999999</v>
      </c>
      <c r="AP365" s="1">
        <v>1691.67</v>
      </c>
      <c r="AQ365" s="1">
        <v>2500.37</v>
      </c>
      <c r="AR365" s="1">
        <v>7363.32</v>
      </c>
      <c r="AS365">
        <v>633.64</v>
      </c>
      <c r="AT365">
        <v>409.81</v>
      </c>
      <c r="AU365" s="1">
        <v>12598.81</v>
      </c>
      <c r="AV365" s="1">
        <v>8737.44</v>
      </c>
      <c r="AW365">
        <v>0.5665</v>
      </c>
      <c r="AX365" s="1">
        <v>4277.53</v>
      </c>
      <c r="AY365">
        <v>0.27729999999999999</v>
      </c>
      <c r="AZ365" s="1">
        <v>1571.44</v>
      </c>
      <c r="BA365">
        <v>0.1019</v>
      </c>
      <c r="BB365">
        <v>836.85</v>
      </c>
      <c r="BC365">
        <v>5.4300000000000001E-2</v>
      </c>
      <c r="BD365" s="1">
        <v>15423.25</v>
      </c>
      <c r="BE365" s="1">
        <v>8235.86</v>
      </c>
      <c r="BF365">
        <v>2.6573000000000002</v>
      </c>
      <c r="BG365">
        <v>0.52059999999999995</v>
      </c>
      <c r="BH365">
        <v>0.2455</v>
      </c>
      <c r="BI365">
        <v>0.1888</v>
      </c>
      <c r="BJ365">
        <v>3.3000000000000002E-2</v>
      </c>
      <c r="BK365">
        <v>1.21E-2</v>
      </c>
    </row>
    <row r="366" spans="1:63" x14ac:dyDescent="0.25">
      <c r="A366" t="s">
        <v>366</v>
      </c>
      <c r="B366">
        <v>46136</v>
      </c>
      <c r="C366">
        <v>7</v>
      </c>
      <c r="D366">
        <v>85.65</v>
      </c>
      <c r="E366">
        <v>599.54999999999995</v>
      </c>
      <c r="F366">
        <v>669.7</v>
      </c>
      <c r="G366">
        <v>0</v>
      </c>
      <c r="H366">
        <v>0</v>
      </c>
      <c r="I366">
        <v>3.2800000000000003E-2</v>
      </c>
      <c r="J366">
        <v>6.0000000000000001E-3</v>
      </c>
      <c r="K366">
        <v>2.5399999999999999E-2</v>
      </c>
      <c r="L366">
        <v>0.87909999999999999</v>
      </c>
      <c r="M366">
        <v>5.67E-2</v>
      </c>
      <c r="N366">
        <v>0.99670000000000003</v>
      </c>
      <c r="O366">
        <v>1.4E-3</v>
      </c>
      <c r="P366">
        <v>0.17760000000000001</v>
      </c>
      <c r="Q366" s="1">
        <v>53632.07</v>
      </c>
      <c r="R366">
        <v>0.31709999999999999</v>
      </c>
      <c r="S366">
        <v>0.24390000000000001</v>
      </c>
      <c r="T366">
        <v>0.439</v>
      </c>
      <c r="U366">
        <v>5</v>
      </c>
      <c r="V366" s="1">
        <v>72001.399999999994</v>
      </c>
      <c r="W366">
        <v>115.48</v>
      </c>
      <c r="X366" s="1">
        <v>79454.91</v>
      </c>
      <c r="Y366">
        <v>0.7298</v>
      </c>
      <c r="Z366">
        <v>0.1744</v>
      </c>
      <c r="AA366">
        <v>9.5799999999999996E-2</v>
      </c>
      <c r="AB366">
        <v>0.2702</v>
      </c>
      <c r="AC366">
        <v>79.45</v>
      </c>
      <c r="AD366" s="1">
        <v>2000.58</v>
      </c>
      <c r="AE366">
        <v>285.44</v>
      </c>
      <c r="AF366" s="1">
        <v>66506.22</v>
      </c>
      <c r="AG366">
        <v>27</v>
      </c>
      <c r="AH366" s="1">
        <v>29432</v>
      </c>
      <c r="AI366" s="1">
        <v>38605</v>
      </c>
      <c r="AJ366">
        <v>27.02</v>
      </c>
      <c r="AK366">
        <v>25.14</v>
      </c>
      <c r="AL366">
        <v>24.31</v>
      </c>
      <c r="AM366">
        <v>5.27</v>
      </c>
      <c r="AN366" s="1">
        <v>1046.43</v>
      </c>
      <c r="AO366">
        <v>1.4986999999999999</v>
      </c>
      <c r="AP366" s="1">
        <v>2101.9499999999998</v>
      </c>
      <c r="AQ366" s="1">
        <v>3277.9</v>
      </c>
      <c r="AR366" s="1">
        <v>8211.18</v>
      </c>
      <c r="AS366">
        <v>844.57</v>
      </c>
      <c r="AT366">
        <v>392.07</v>
      </c>
      <c r="AU366" s="1">
        <v>14827.67</v>
      </c>
      <c r="AV366" s="1">
        <v>10522.92</v>
      </c>
      <c r="AW366">
        <v>0.67379999999999995</v>
      </c>
      <c r="AX366" s="1">
        <v>2493.29</v>
      </c>
      <c r="AY366">
        <v>0.15970000000000001</v>
      </c>
      <c r="AZ366">
        <v>891.18</v>
      </c>
      <c r="BA366">
        <v>5.7099999999999998E-2</v>
      </c>
      <c r="BB366" s="1">
        <v>1709.66</v>
      </c>
      <c r="BC366">
        <v>0.1095</v>
      </c>
      <c r="BD366" s="1">
        <v>15617.06</v>
      </c>
      <c r="BE366" s="1">
        <v>11205.54</v>
      </c>
      <c r="BF366">
        <v>6.6658999999999997</v>
      </c>
      <c r="BG366">
        <v>0.50960000000000005</v>
      </c>
      <c r="BH366">
        <v>0.1676</v>
      </c>
      <c r="BI366">
        <v>0.29670000000000002</v>
      </c>
      <c r="BJ366">
        <v>1.5800000000000002E-2</v>
      </c>
      <c r="BK366">
        <v>1.0200000000000001E-2</v>
      </c>
    </row>
    <row r="367" spans="1:63" x14ac:dyDescent="0.25">
      <c r="A367" t="s">
        <v>367</v>
      </c>
      <c r="B367">
        <v>44487</v>
      </c>
      <c r="C367">
        <v>71</v>
      </c>
      <c r="D367">
        <v>46.24</v>
      </c>
      <c r="E367" s="1">
        <v>3283.1</v>
      </c>
      <c r="F367" s="1">
        <v>3107.05</v>
      </c>
      <c r="G367">
        <v>4.7999999999999996E-3</v>
      </c>
      <c r="H367">
        <v>1.2999999999999999E-3</v>
      </c>
      <c r="I367">
        <v>9.7000000000000003E-3</v>
      </c>
      <c r="J367">
        <v>0</v>
      </c>
      <c r="K367">
        <v>0.14910000000000001</v>
      </c>
      <c r="L367">
        <v>0.8075</v>
      </c>
      <c r="M367">
        <v>2.7699999999999999E-2</v>
      </c>
      <c r="N367">
        <v>0.41189999999999999</v>
      </c>
      <c r="O367">
        <v>8.8700000000000001E-2</v>
      </c>
      <c r="P367">
        <v>0.15240000000000001</v>
      </c>
      <c r="Q367" s="1">
        <v>62784.79</v>
      </c>
      <c r="R367">
        <v>0.12939999999999999</v>
      </c>
      <c r="S367">
        <v>0.1741</v>
      </c>
      <c r="T367">
        <v>0.69650000000000001</v>
      </c>
      <c r="U367">
        <v>19.350000000000001</v>
      </c>
      <c r="V367" s="1">
        <v>83040.929999999993</v>
      </c>
      <c r="W367">
        <v>164.06</v>
      </c>
      <c r="X367" s="1">
        <v>160287.48000000001</v>
      </c>
      <c r="Y367">
        <v>0.74919999999999998</v>
      </c>
      <c r="Z367">
        <v>0.20349999999999999</v>
      </c>
      <c r="AA367">
        <v>4.7300000000000002E-2</v>
      </c>
      <c r="AB367">
        <v>0.25080000000000002</v>
      </c>
      <c r="AC367">
        <v>160.29</v>
      </c>
      <c r="AD367" s="1">
        <v>5661.87</v>
      </c>
      <c r="AE367">
        <v>481.24</v>
      </c>
      <c r="AF367" s="1">
        <v>140623.94</v>
      </c>
      <c r="AG367">
        <v>242</v>
      </c>
      <c r="AH367" s="1">
        <v>31967</v>
      </c>
      <c r="AI367" s="1">
        <v>54718</v>
      </c>
      <c r="AJ367">
        <v>54</v>
      </c>
      <c r="AK367">
        <v>33.6</v>
      </c>
      <c r="AL367">
        <v>37.31</v>
      </c>
      <c r="AM367">
        <v>4</v>
      </c>
      <c r="AN367">
        <v>0</v>
      </c>
      <c r="AO367">
        <v>1.1232</v>
      </c>
      <c r="AP367" s="1">
        <v>1345.88</v>
      </c>
      <c r="AQ367" s="1">
        <v>1443.7</v>
      </c>
      <c r="AR367" s="1">
        <v>6731.32</v>
      </c>
      <c r="AS367">
        <v>599.88</v>
      </c>
      <c r="AT367">
        <v>177.06</v>
      </c>
      <c r="AU367" s="1">
        <v>10297.84</v>
      </c>
      <c r="AV367" s="1">
        <v>5003.05</v>
      </c>
      <c r="AW367">
        <v>0.43830000000000002</v>
      </c>
      <c r="AX367" s="1">
        <v>4982.08</v>
      </c>
      <c r="AY367">
        <v>0.4365</v>
      </c>
      <c r="AZ367">
        <v>742.92</v>
      </c>
      <c r="BA367">
        <v>6.5100000000000005E-2</v>
      </c>
      <c r="BB367">
        <v>686.23</v>
      </c>
      <c r="BC367">
        <v>6.0100000000000001E-2</v>
      </c>
      <c r="BD367" s="1">
        <v>11414.28</v>
      </c>
      <c r="BE367" s="1">
        <v>3622.6</v>
      </c>
      <c r="BF367">
        <v>1.0277000000000001</v>
      </c>
      <c r="BG367">
        <v>0.55369999999999997</v>
      </c>
      <c r="BH367">
        <v>0.23130000000000001</v>
      </c>
      <c r="BI367">
        <v>0.16420000000000001</v>
      </c>
      <c r="BJ367">
        <v>3.7699999999999997E-2</v>
      </c>
      <c r="BK367">
        <v>1.3100000000000001E-2</v>
      </c>
    </row>
    <row r="368" spans="1:63" x14ac:dyDescent="0.25">
      <c r="A368" t="s">
        <v>368</v>
      </c>
      <c r="B368">
        <v>45559</v>
      </c>
      <c r="C368">
        <v>66</v>
      </c>
      <c r="D368">
        <v>31.65</v>
      </c>
      <c r="E368" s="1">
        <v>2089.15</v>
      </c>
      <c r="F368" s="1">
        <v>2064.5300000000002</v>
      </c>
      <c r="G368">
        <v>3.8999999999999998E-3</v>
      </c>
      <c r="H368">
        <v>5.0000000000000001E-4</v>
      </c>
      <c r="I368">
        <v>9.1999999999999998E-3</v>
      </c>
      <c r="J368">
        <v>0</v>
      </c>
      <c r="K368">
        <v>2.1299999999999999E-2</v>
      </c>
      <c r="L368">
        <v>0.93659999999999999</v>
      </c>
      <c r="M368">
        <v>2.86E-2</v>
      </c>
      <c r="N368">
        <v>0.40799999999999997</v>
      </c>
      <c r="O368">
        <v>8.0000000000000004E-4</v>
      </c>
      <c r="P368">
        <v>0.16</v>
      </c>
      <c r="Q368" s="1">
        <v>70118.710000000006</v>
      </c>
      <c r="R368">
        <v>5.5899999999999998E-2</v>
      </c>
      <c r="S368">
        <v>0.18179999999999999</v>
      </c>
      <c r="T368">
        <v>0.76219999999999999</v>
      </c>
      <c r="U368">
        <v>15.2</v>
      </c>
      <c r="V368" s="1">
        <v>75078.75</v>
      </c>
      <c r="W368">
        <v>129.62</v>
      </c>
      <c r="X368" s="1">
        <v>216706.28</v>
      </c>
      <c r="Y368">
        <v>0.68420000000000003</v>
      </c>
      <c r="Z368">
        <v>0.1704</v>
      </c>
      <c r="AA368">
        <v>0.1454</v>
      </c>
      <c r="AB368">
        <v>0.31580000000000003</v>
      </c>
      <c r="AC368">
        <v>216.71</v>
      </c>
      <c r="AD368" s="1">
        <v>5640.34</v>
      </c>
      <c r="AE368">
        <v>418.97</v>
      </c>
      <c r="AF368" s="1">
        <v>232968.44</v>
      </c>
      <c r="AG368">
        <v>525</v>
      </c>
      <c r="AH368" s="1">
        <v>39418</v>
      </c>
      <c r="AI368" s="1">
        <v>80250</v>
      </c>
      <c r="AJ368">
        <v>37.85</v>
      </c>
      <c r="AK368">
        <v>23.33</v>
      </c>
      <c r="AL368">
        <v>26.76</v>
      </c>
      <c r="AM368">
        <v>3.5</v>
      </c>
      <c r="AN368">
        <v>0</v>
      </c>
      <c r="AO368">
        <v>0.62519999999999998</v>
      </c>
      <c r="AP368" s="1">
        <v>1443.98</v>
      </c>
      <c r="AQ368" s="1">
        <v>2486.63</v>
      </c>
      <c r="AR368" s="1">
        <v>7503.58</v>
      </c>
      <c r="AS368">
        <v>654.41999999999996</v>
      </c>
      <c r="AT368">
        <v>111.46</v>
      </c>
      <c r="AU368" s="1">
        <v>12200.05</v>
      </c>
      <c r="AV368" s="1">
        <v>5407.94</v>
      </c>
      <c r="AW368">
        <v>0.44929999999999998</v>
      </c>
      <c r="AX368" s="1">
        <v>4469.49</v>
      </c>
      <c r="AY368">
        <v>0.37130000000000002</v>
      </c>
      <c r="AZ368" s="1">
        <v>1453.4</v>
      </c>
      <c r="BA368">
        <v>0.1207</v>
      </c>
      <c r="BB368">
        <v>706.5</v>
      </c>
      <c r="BC368">
        <v>5.8700000000000002E-2</v>
      </c>
      <c r="BD368" s="1">
        <v>12037.34</v>
      </c>
      <c r="BE368" s="1">
        <v>2665.93</v>
      </c>
      <c r="BF368">
        <v>0.42420000000000002</v>
      </c>
      <c r="BG368">
        <v>0.5524</v>
      </c>
      <c r="BH368">
        <v>0.23799999999999999</v>
      </c>
      <c r="BI368">
        <v>0.17630000000000001</v>
      </c>
      <c r="BJ368">
        <v>2.4E-2</v>
      </c>
      <c r="BK368">
        <v>9.1999999999999998E-3</v>
      </c>
    </row>
    <row r="369" spans="1:63" x14ac:dyDescent="0.25">
      <c r="A369" t="s">
        <v>369</v>
      </c>
      <c r="B369">
        <v>49718</v>
      </c>
      <c r="C369">
        <v>39</v>
      </c>
      <c r="D369">
        <v>8.14</v>
      </c>
      <c r="E369">
        <v>317.3</v>
      </c>
      <c r="F369">
        <v>415.85</v>
      </c>
      <c r="G369">
        <v>0</v>
      </c>
      <c r="H369">
        <v>2.3999999999999998E-3</v>
      </c>
      <c r="I369">
        <v>2.3999999999999998E-3</v>
      </c>
      <c r="J369">
        <v>0</v>
      </c>
      <c r="K369">
        <v>3.61E-2</v>
      </c>
      <c r="L369">
        <v>0.94710000000000005</v>
      </c>
      <c r="M369">
        <v>1.2E-2</v>
      </c>
      <c r="N369">
        <v>0.193</v>
      </c>
      <c r="O369">
        <v>0</v>
      </c>
      <c r="P369">
        <v>0.1241</v>
      </c>
      <c r="Q369" s="1">
        <v>58214.68</v>
      </c>
      <c r="R369">
        <v>0</v>
      </c>
      <c r="S369">
        <v>0.25</v>
      </c>
      <c r="T369">
        <v>0.75</v>
      </c>
      <c r="U369">
        <v>3.08</v>
      </c>
      <c r="V369" s="1">
        <v>87026.27</v>
      </c>
      <c r="W369">
        <v>100.09</v>
      </c>
      <c r="X369" s="1">
        <v>181326.66</v>
      </c>
      <c r="Y369">
        <v>0.82430000000000003</v>
      </c>
      <c r="Z369">
        <v>2.76E-2</v>
      </c>
      <c r="AA369">
        <v>0.14799999999999999</v>
      </c>
      <c r="AB369">
        <v>0.1757</v>
      </c>
      <c r="AC369">
        <v>181.33</v>
      </c>
      <c r="AD369" s="1">
        <v>4709.38</v>
      </c>
      <c r="AE369">
        <v>475.79</v>
      </c>
      <c r="AF369" s="1">
        <v>136046.26999999999</v>
      </c>
      <c r="AG369">
        <v>217</v>
      </c>
      <c r="AH369" s="1">
        <v>38493</v>
      </c>
      <c r="AI369" s="1">
        <v>57555</v>
      </c>
      <c r="AJ369">
        <v>39.1</v>
      </c>
      <c r="AK369">
        <v>23.45</v>
      </c>
      <c r="AL369">
        <v>30.94</v>
      </c>
      <c r="AM369">
        <v>4.5</v>
      </c>
      <c r="AN369" s="1">
        <v>2416.5</v>
      </c>
      <c r="AO369">
        <v>1.615</v>
      </c>
      <c r="AP369" s="1">
        <v>1520.88</v>
      </c>
      <c r="AQ369" s="1">
        <v>2034.74</v>
      </c>
      <c r="AR369" s="1">
        <v>7028.8</v>
      </c>
      <c r="AS369">
        <v>483.41</v>
      </c>
      <c r="AT369">
        <v>482.33</v>
      </c>
      <c r="AU369" s="1">
        <v>11550.15</v>
      </c>
      <c r="AV369" s="1">
        <v>6114.46</v>
      </c>
      <c r="AW369">
        <v>0.42220000000000002</v>
      </c>
      <c r="AX369" s="1">
        <v>4698.05</v>
      </c>
      <c r="AY369">
        <v>0.32440000000000002</v>
      </c>
      <c r="AZ369" s="1">
        <v>3173.88</v>
      </c>
      <c r="BA369">
        <v>0.21920000000000001</v>
      </c>
      <c r="BB369">
        <v>495.37</v>
      </c>
      <c r="BC369">
        <v>3.4200000000000001E-2</v>
      </c>
      <c r="BD369" s="1">
        <v>14481.76</v>
      </c>
      <c r="BE369" s="1">
        <v>8668.5</v>
      </c>
      <c r="BF369">
        <v>2.5390999999999999</v>
      </c>
      <c r="BG369">
        <v>0.57520000000000004</v>
      </c>
      <c r="BH369">
        <v>0.1885</v>
      </c>
      <c r="BI369">
        <v>0.18890000000000001</v>
      </c>
      <c r="BJ369">
        <v>3.44E-2</v>
      </c>
      <c r="BK369">
        <v>1.3100000000000001E-2</v>
      </c>
    </row>
    <row r="370" spans="1:63" x14ac:dyDescent="0.25">
      <c r="A370" t="s">
        <v>370</v>
      </c>
      <c r="B370">
        <v>44453</v>
      </c>
      <c r="C370">
        <v>24</v>
      </c>
      <c r="D370">
        <v>289.81</v>
      </c>
      <c r="E370" s="1">
        <v>6955.44</v>
      </c>
      <c r="F370" s="1">
        <v>6493.14</v>
      </c>
      <c r="G370">
        <v>5.1000000000000004E-3</v>
      </c>
      <c r="H370">
        <v>2.0000000000000001E-4</v>
      </c>
      <c r="I370">
        <v>3.6999999999999998E-2</v>
      </c>
      <c r="J370">
        <v>1.1999999999999999E-3</v>
      </c>
      <c r="K370">
        <v>0.02</v>
      </c>
      <c r="L370">
        <v>0.84060000000000001</v>
      </c>
      <c r="M370">
        <v>9.5899999999999999E-2</v>
      </c>
      <c r="N370">
        <v>0.62960000000000005</v>
      </c>
      <c r="O370">
        <v>4.4000000000000003E-3</v>
      </c>
      <c r="P370">
        <v>0.23130000000000001</v>
      </c>
      <c r="Q370" s="1">
        <v>57660.15</v>
      </c>
      <c r="R370">
        <v>0.26619999999999999</v>
      </c>
      <c r="S370">
        <v>0.25319999999999998</v>
      </c>
      <c r="T370">
        <v>0.48049999999999998</v>
      </c>
      <c r="U370">
        <v>31.75</v>
      </c>
      <c r="V370" s="1">
        <v>94750.91</v>
      </c>
      <c r="W370">
        <v>215.81</v>
      </c>
      <c r="X370" s="1">
        <v>122853</v>
      </c>
      <c r="Y370">
        <v>0.70540000000000003</v>
      </c>
      <c r="Z370">
        <v>0.2442</v>
      </c>
      <c r="AA370">
        <v>5.0299999999999997E-2</v>
      </c>
      <c r="AB370">
        <v>0.29459999999999997</v>
      </c>
      <c r="AC370">
        <v>122.85</v>
      </c>
      <c r="AD370" s="1">
        <v>3619.65</v>
      </c>
      <c r="AE370">
        <v>490.62</v>
      </c>
      <c r="AF370" s="1">
        <v>111714.64</v>
      </c>
      <c r="AG370">
        <v>119</v>
      </c>
      <c r="AH370" s="1">
        <v>29708</v>
      </c>
      <c r="AI370" s="1">
        <v>45696</v>
      </c>
      <c r="AJ370">
        <v>36.5</v>
      </c>
      <c r="AK370">
        <v>29.02</v>
      </c>
      <c r="AL370">
        <v>29.3</v>
      </c>
      <c r="AM370">
        <v>4.0999999999999996</v>
      </c>
      <c r="AN370" s="1">
        <v>1430.62</v>
      </c>
      <c r="AO370">
        <v>1.5575000000000001</v>
      </c>
      <c r="AP370" s="1">
        <v>1202.3</v>
      </c>
      <c r="AQ370" s="1">
        <v>1989.19</v>
      </c>
      <c r="AR370" s="1">
        <v>6794.58</v>
      </c>
      <c r="AS370">
        <v>796.81</v>
      </c>
      <c r="AT370">
        <v>519.41</v>
      </c>
      <c r="AU370" s="1">
        <v>11302.29</v>
      </c>
      <c r="AV370" s="1">
        <v>6815.53</v>
      </c>
      <c r="AW370">
        <v>0.50690000000000002</v>
      </c>
      <c r="AX370" s="1">
        <v>4759.6000000000004</v>
      </c>
      <c r="AY370">
        <v>0.35399999999999998</v>
      </c>
      <c r="AZ370">
        <v>638.35</v>
      </c>
      <c r="BA370">
        <v>4.7500000000000001E-2</v>
      </c>
      <c r="BB370" s="1">
        <v>1232.45</v>
      </c>
      <c r="BC370">
        <v>9.1700000000000004E-2</v>
      </c>
      <c r="BD370" s="1">
        <v>13445.93</v>
      </c>
      <c r="BE370" s="1">
        <v>4834.09</v>
      </c>
      <c r="BF370">
        <v>1.7769999999999999</v>
      </c>
      <c r="BG370">
        <v>0.55259999999999998</v>
      </c>
      <c r="BH370">
        <v>0.215</v>
      </c>
      <c r="BI370">
        <v>0.1971</v>
      </c>
      <c r="BJ370">
        <v>2.75E-2</v>
      </c>
      <c r="BK370">
        <v>7.9000000000000008E-3</v>
      </c>
    </row>
    <row r="371" spans="1:63" x14ac:dyDescent="0.25">
      <c r="A371" t="s">
        <v>371</v>
      </c>
      <c r="B371">
        <v>47217</v>
      </c>
      <c r="C371">
        <v>29</v>
      </c>
      <c r="D371">
        <v>15.13</v>
      </c>
      <c r="E371">
        <v>438.85</v>
      </c>
      <c r="F371">
        <v>255.35</v>
      </c>
      <c r="G371">
        <v>3.8999999999999998E-3</v>
      </c>
      <c r="H371">
        <v>0</v>
      </c>
      <c r="I371">
        <v>5.0799999999999998E-2</v>
      </c>
      <c r="J371">
        <v>0</v>
      </c>
      <c r="K371">
        <v>7.0300000000000001E-2</v>
      </c>
      <c r="L371">
        <v>0.84770000000000001</v>
      </c>
      <c r="M371">
        <v>2.7300000000000001E-2</v>
      </c>
      <c r="N371">
        <v>0.3911</v>
      </c>
      <c r="O371">
        <v>1.11E-2</v>
      </c>
      <c r="P371">
        <v>0.20399999999999999</v>
      </c>
      <c r="Q371" s="1">
        <v>56883.1</v>
      </c>
      <c r="R371">
        <v>0.16</v>
      </c>
      <c r="S371">
        <v>0.2</v>
      </c>
      <c r="T371">
        <v>0.64</v>
      </c>
      <c r="U371">
        <v>9.75</v>
      </c>
      <c r="V371" s="1">
        <v>74554.36</v>
      </c>
      <c r="W371">
        <v>44.21</v>
      </c>
      <c r="X371" s="1">
        <v>410650.81</v>
      </c>
      <c r="Y371">
        <v>0.8286</v>
      </c>
      <c r="Z371">
        <v>0.1226</v>
      </c>
      <c r="AA371">
        <v>4.87E-2</v>
      </c>
      <c r="AB371">
        <v>0.1714</v>
      </c>
      <c r="AC371">
        <v>410.65</v>
      </c>
      <c r="AD371" s="1">
        <v>13014.45</v>
      </c>
      <c r="AE371" s="1">
        <v>1637.82</v>
      </c>
      <c r="AF371" t="s">
        <v>628</v>
      </c>
      <c r="AG371" t="s">
        <v>628</v>
      </c>
      <c r="AH371" s="1">
        <v>40740</v>
      </c>
      <c r="AI371" s="1">
        <v>76857</v>
      </c>
      <c r="AJ371">
        <v>59.73</v>
      </c>
      <c r="AK371">
        <v>30.04</v>
      </c>
      <c r="AL371">
        <v>31.73</v>
      </c>
      <c r="AM371">
        <v>5.0999999999999996</v>
      </c>
      <c r="AN371">
        <v>0</v>
      </c>
      <c r="AO371">
        <v>1.3651</v>
      </c>
      <c r="AP371" t="s">
        <v>628</v>
      </c>
      <c r="AQ371" t="s">
        <v>628</v>
      </c>
      <c r="AR371" t="s">
        <v>628</v>
      </c>
      <c r="AS371" t="s">
        <v>628</v>
      </c>
      <c r="AT371" t="s">
        <v>628</v>
      </c>
      <c r="AU371" t="s">
        <v>628</v>
      </c>
      <c r="AV371" t="s">
        <v>628</v>
      </c>
      <c r="AW371" t="s">
        <v>628</v>
      </c>
      <c r="AX371" t="s">
        <v>628</v>
      </c>
      <c r="AY371" t="s">
        <v>628</v>
      </c>
      <c r="AZ371" t="s">
        <v>628</v>
      </c>
      <c r="BA371" t="s">
        <v>628</v>
      </c>
      <c r="BB371" t="s">
        <v>628</v>
      </c>
      <c r="BC371" t="s">
        <v>628</v>
      </c>
      <c r="BD371" t="s">
        <v>628</v>
      </c>
      <c r="BE371">
        <v>-244.85</v>
      </c>
      <c r="BF371">
        <v>-2.23E-2</v>
      </c>
      <c r="BG371" t="s">
        <v>628</v>
      </c>
      <c r="BH371" t="s">
        <v>628</v>
      </c>
      <c r="BI371" t="s">
        <v>628</v>
      </c>
      <c r="BJ371" t="s">
        <v>628</v>
      </c>
      <c r="BK371" t="s">
        <v>628</v>
      </c>
    </row>
    <row r="372" spans="1:63" x14ac:dyDescent="0.25">
      <c r="A372" t="s">
        <v>372</v>
      </c>
      <c r="B372">
        <v>45542</v>
      </c>
      <c r="C372">
        <v>79</v>
      </c>
      <c r="D372">
        <v>12.14</v>
      </c>
      <c r="E372">
        <v>959.16</v>
      </c>
      <c r="F372">
        <v>915.67</v>
      </c>
      <c r="G372">
        <v>3.3E-3</v>
      </c>
      <c r="H372">
        <v>1.1000000000000001E-3</v>
      </c>
      <c r="I372">
        <v>9.7999999999999997E-3</v>
      </c>
      <c r="J372">
        <v>0</v>
      </c>
      <c r="K372">
        <v>2.5100000000000001E-2</v>
      </c>
      <c r="L372">
        <v>0.92130000000000001</v>
      </c>
      <c r="M372">
        <v>3.9300000000000002E-2</v>
      </c>
      <c r="N372">
        <v>0.68430000000000002</v>
      </c>
      <c r="O372">
        <v>0</v>
      </c>
      <c r="P372">
        <v>0.19020000000000001</v>
      </c>
      <c r="Q372" s="1">
        <v>52126.38</v>
      </c>
      <c r="R372">
        <v>0.2208</v>
      </c>
      <c r="S372">
        <v>0.20780000000000001</v>
      </c>
      <c r="T372">
        <v>0.57140000000000002</v>
      </c>
      <c r="U372">
        <v>9.5</v>
      </c>
      <c r="V372" s="1">
        <v>82638.53</v>
      </c>
      <c r="W372">
        <v>95.89</v>
      </c>
      <c r="X372" s="1">
        <v>136915.28</v>
      </c>
      <c r="Y372">
        <v>0.66069999999999995</v>
      </c>
      <c r="Z372">
        <v>0.1527</v>
      </c>
      <c r="AA372">
        <v>0.1867</v>
      </c>
      <c r="AB372">
        <v>0.33929999999999999</v>
      </c>
      <c r="AC372">
        <v>136.91999999999999</v>
      </c>
      <c r="AD372" s="1">
        <v>4593.83</v>
      </c>
      <c r="AE372">
        <v>387.36</v>
      </c>
      <c r="AF372" s="1">
        <v>114572.84</v>
      </c>
      <c r="AG372">
        <v>133</v>
      </c>
      <c r="AH372" s="1">
        <v>29464</v>
      </c>
      <c r="AI372" s="1">
        <v>43029</v>
      </c>
      <c r="AJ372">
        <v>51.2</v>
      </c>
      <c r="AK372">
        <v>27.8</v>
      </c>
      <c r="AL372">
        <v>36.86</v>
      </c>
      <c r="AM372">
        <v>4.7</v>
      </c>
      <c r="AN372">
        <v>0</v>
      </c>
      <c r="AO372">
        <v>1.0960000000000001</v>
      </c>
      <c r="AP372" s="1">
        <v>2388.9899999999998</v>
      </c>
      <c r="AQ372" s="1">
        <v>3030.11</v>
      </c>
      <c r="AR372" s="1">
        <v>7895.04</v>
      </c>
      <c r="AS372">
        <v>502.32</v>
      </c>
      <c r="AT372">
        <v>387.78</v>
      </c>
      <c r="AU372" s="1">
        <v>14204.24</v>
      </c>
      <c r="AV372" s="1">
        <v>9095.32</v>
      </c>
      <c r="AW372">
        <v>0.53800000000000003</v>
      </c>
      <c r="AX372" s="1">
        <v>4045.38</v>
      </c>
      <c r="AY372">
        <v>0.23930000000000001</v>
      </c>
      <c r="AZ372" s="1">
        <v>2277.65</v>
      </c>
      <c r="BA372">
        <v>0.13469999999999999</v>
      </c>
      <c r="BB372" s="1">
        <v>1487.68</v>
      </c>
      <c r="BC372">
        <v>8.7999999999999995E-2</v>
      </c>
      <c r="BD372" s="1">
        <v>16906.03</v>
      </c>
      <c r="BE372" s="1">
        <v>7979.4</v>
      </c>
      <c r="BF372">
        <v>3.6469</v>
      </c>
      <c r="BG372">
        <v>0.50749999999999995</v>
      </c>
      <c r="BH372">
        <v>0.23269999999999999</v>
      </c>
      <c r="BI372">
        <v>0.19450000000000001</v>
      </c>
      <c r="BJ372">
        <v>4.82E-2</v>
      </c>
      <c r="BK372">
        <v>1.72E-2</v>
      </c>
    </row>
    <row r="373" spans="1:63" x14ac:dyDescent="0.25">
      <c r="A373" t="s">
        <v>373</v>
      </c>
      <c r="B373">
        <v>45567</v>
      </c>
      <c r="C373">
        <v>22</v>
      </c>
      <c r="D373">
        <v>49.79</v>
      </c>
      <c r="E373" s="1">
        <v>1095.42</v>
      </c>
      <c r="F373">
        <v>937.26</v>
      </c>
      <c r="G373">
        <v>1.1000000000000001E-3</v>
      </c>
      <c r="H373">
        <v>0</v>
      </c>
      <c r="I373">
        <v>4.3E-3</v>
      </c>
      <c r="J373">
        <v>1.1000000000000001E-3</v>
      </c>
      <c r="K373">
        <v>8.5000000000000006E-3</v>
      </c>
      <c r="L373">
        <v>0.93700000000000006</v>
      </c>
      <c r="M373">
        <v>4.8000000000000001E-2</v>
      </c>
      <c r="N373">
        <v>0.52769999999999995</v>
      </c>
      <c r="O373">
        <v>0</v>
      </c>
      <c r="P373">
        <v>0.17660000000000001</v>
      </c>
      <c r="Q373" s="1">
        <v>46615.199999999997</v>
      </c>
      <c r="R373">
        <v>0.2167</v>
      </c>
      <c r="S373">
        <v>0.2</v>
      </c>
      <c r="T373">
        <v>0.58330000000000004</v>
      </c>
      <c r="U373">
        <v>10.96</v>
      </c>
      <c r="V373" s="1">
        <v>56066.44</v>
      </c>
      <c r="W373">
        <v>95.99</v>
      </c>
      <c r="X373" s="1">
        <v>111494.88</v>
      </c>
      <c r="Y373">
        <v>0.83220000000000005</v>
      </c>
      <c r="Z373">
        <v>0.14019999999999999</v>
      </c>
      <c r="AA373">
        <v>2.7699999999999999E-2</v>
      </c>
      <c r="AB373">
        <v>0.1678</v>
      </c>
      <c r="AC373">
        <v>111.49</v>
      </c>
      <c r="AD373" s="1">
        <v>3814.37</v>
      </c>
      <c r="AE373">
        <v>493.63</v>
      </c>
      <c r="AF373" s="1">
        <v>111336.1</v>
      </c>
      <c r="AG373">
        <v>114</v>
      </c>
      <c r="AH373" s="1">
        <v>31524</v>
      </c>
      <c r="AI373" s="1">
        <v>45593</v>
      </c>
      <c r="AJ373">
        <v>43.5</v>
      </c>
      <c r="AK373">
        <v>33.729999999999997</v>
      </c>
      <c r="AL373">
        <v>35.25</v>
      </c>
      <c r="AM373">
        <v>5.0999999999999996</v>
      </c>
      <c r="AN373">
        <v>0</v>
      </c>
      <c r="AO373">
        <v>0.93830000000000002</v>
      </c>
      <c r="AP373" s="1">
        <v>1787.35</v>
      </c>
      <c r="AQ373" s="1">
        <v>2124.79</v>
      </c>
      <c r="AR373" s="1">
        <v>5966.54</v>
      </c>
      <c r="AS373">
        <v>714.96</v>
      </c>
      <c r="AT373">
        <v>197.33</v>
      </c>
      <c r="AU373" s="1">
        <v>10790.96</v>
      </c>
      <c r="AV373" s="1">
        <v>8689.7800000000007</v>
      </c>
      <c r="AW373">
        <v>0.60919999999999996</v>
      </c>
      <c r="AX373" s="1">
        <v>3942.7</v>
      </c>
      <c r="AY373">
        <v>0.27639999999999998</v>
      </c>
      <c r="AZ373" s="1">
        <v>1000.94</v>
      </c>
      <c r="BA373">
        <v>7.0199999999999999E-2</v>
      </c>
      <c r="BB373">
        <v>631.02</v>
      </c>
      <c r="BC373">
        <v>4.4200000000000003E-2</v>
      </c>
      <c r="BD373" s="1">
        <v>14264.43</v>
      </c>
      <c r="BE373" s="1">
        <v>5633.33</v>
      </c>
      <c r="BF373">
        <v>1.7093</v>
      </c>
      <c r="BG373">
        <v>0.47570000000000001</v>
      </c>
      <c r="BH373">
        <v>0.20030000000000001</v>
      </c>
      <c r="BI373">
        <v>0.27810000000000001</v>
      </c>
      <c r="BJ373">
        <v>1.8100000000000002E-2</v>
      </c>
      <c r="BK373">
        <v>2.7799999999999998E-2</v>
      </c>
    </row>
    <row r="374" spans="1:63" x14ac:dyDescent="0.25">
      <c r="A374" t="s">
        <v>374</v>
      </c>
      <c r="B374">
        <v>48637</v>
      </c>
      <c r="C374">
        <v>40</v>
      </c>
      <c r="D374">
        <v>12.91</v>
      </c>
      <c r="E374">
        <v>516.30999999999995</v>
      </c>
      <c r="F374">
        <v>573.6</v>
      </c>
      <c r="G374">
        <v>0</v>
      </c>
      <c r="H374">
        <v>0</v>
      </c>
      <c r="I374">
        <v>1.2200000000000001E-2</v>
      </c>
      <c r="J374">
        <v>0</v>
      </c>
      <c r="K374">
        <v>1.2200000000000001E-2</v>
      </c>
      <c r="L374">
        <v>0.95469999999999999</v>
      </c>
      <c r="M374">
        <v>2.0899999999999998E-2</v>
      </c>
      <c r="N374">
        <v>0.2152</v>
      </c>
      <c r="O374">
        <v>5.0000000000000001E-3</v>
      </c>
      <c r="P374">
        <v>7.4700000000000003E-2</v>
      </c>
      <c r="Q374" s="1">
        <v>53913.41</v>
      </c>
      <c r="R374">
        <v>0.22500000000000001</v>
      </c>
      <c r="S374">
        <v>0.32500000000000001</v>
      </c>
      <c r="T374">
        <v>0.45</v>
      </c>
      <c r="U374">
        <v>5.2</v>
      </c>
      <c r="V374" s="1">
        <v>77222.42</v>
      </c>
      <c r="W374">
        <v>92.47</v>
      </c>
      <c r="X374" s="1">
        <v>168674.59</v>
      </c>
      <c r="Y374">
        <v>0.95809999999999995</v>
      </c>
      <c r="Z374">
        <v>1.6899999999999998E-2</v>
      </c>
      <c r="AA374">
        <v>2.5000000000000001E-2</v>
      </c>
      <c r="AB374">
        <v>4.19E-2</v>
      </c>
      <c r="AC374">
        <v>168.67</v>
      </c>
      <c r="AD374" s="1">
        <v>4063.03</v>
      </c>
      <c r="AE374">
        <v>580.71</v>
      </c>
      <c r="AF374" s="1">
        <v>134034.5</v>
      </c>
      <c r="AG374">
        <v>206</v>
      </c>
      <c r="AH374" s="1">
        <v>40491</v>
      </c>
      <c r="AI374" s="1">
        <v>68401</v>
      </c>
      <c r="AJ374">
        <v>42.19</v>
      </c>
      <c r="AK374">
        <v>23.58</v>
      </c>
      <c r="AL374">
        <v>25.95</v>
      </c>
      <c r="AM374">
        <v>5.7</v>
      </c>
      <c r="AN374" s="1">
        <v>3540.12</v>
      </c>
      <c r="AO374">
        <v>1.4901</v>
      </c>
      <c r="AP374" s="1">
        <v>7188.96</v>
      </c>
      <c r="AQ374" s="1">
        <v>2210.27</v>
      </c>
      <c r="AR374" s="1">
        <v>7952.05</v>
      </c>
      <c r="AS374">
        <v>341.92</v>
      </c>
      <c r="AT374">
        <v>195.12</v>
      </c>
      <c r="AU374" s="1">
        <v>17888.32</v>
      </c>
      <c r="AV374" s="1">
        <v>6132.17</v>
      </c>
      <c r="AW374">
        <v>0.40910000000000002</v>
      </c>
      <c r="AX374" s="1">
        <v>5876.69</v>
      </c>
      <c r="AY374">
        <v>0.3921</v>
      </c>
      <c r="AZ374" s="1">
        <v>2501.44</v>
      </c>
      <c r="BA374">
        <v>0.16689999999999999</v>
      </c>
      <c r="BB374">
        <v>478.22</v>
      </c>
      <c r="BC374">
        <v>3.1899999999999998E-2</v>
      </c>
      <c r="BD374" s="1">
        <v>14988.52</v>
      </c>
      <c r="BE374" s="1">
        <v>7222.6</v>
      </c>
      <c r="BF374">
        <v>1.4197</v>
      </c>
      <c r="BG374">
        <v>0.53569999999999995</v>
      </c>
      <c r="BH374">
        <v>0.2392</v>
      </c>
      <c r="BI374">
        <v>0.1177</v>
      </c>
      <c r="BJ374">
        <v>5.1900000000000002E-2</v>
      </c>
      <c r="BK374">
        <v>5.5599999999999997E-2</v>
      </c>
    </row>
    <row r="375" spans="1:63" x14ac:dyDescent="0.25">
      <c r="A375" t="s">
        <v>375</v>
      </c>
      <c r="B375">
        <v>44495</v>
      </c>
      <c r="C375">
        <v>9</v>
      </c>
      <c r="D375">
        <v>270.08999999999997</v>
      </c>
      <c r="E375" s="1">
        <v>2430.81</v>
      </c>
      <c r="F375" s="1">
        <v>2144.36</v>
      </c>
      <c r="G375">
        <v>4.7000000000000002E-3</v>
      </c>
      <c r="H375">
        <v>0</v>
      </c>
      <c r="I375">
        <v>3.9699999999999999E-2</v>
      </c>
      <c r="J375">
        <v>1.9E-3</v>
      </c>
      <c r="K375">
        <v>3.5900000000000001E-2</v>
      </c>
      <c r="L375">
        <v>0.83709999999999996</v>
      </c>
      <c r="M375">
        <v>8.0699999999999994E-2</v>
      </c>
      <c r="N375">
        <v>0.79349999999999998</v>
      </c>
      <c r="O375">
        <v>1.4E-3</v>
      </c>
      <c r="P375">
        <v>0.14399999999999999</v>
      </c>
      <c r="Q375" s="1">
        <v>59355.08</v>
      </c>
      <c r="R375">
        <v>0.1203</v>
      </c>
      <c r="S375">
        <v>0.1835</v>
      </c>
      <c r="T375">
        <v>0.69620000000000004</v>
      </c>
      <c r="U375">
        <v>10.45</v>
      </c>
      <c r="V375" s="1">
        <v>83856.740000000005</v>
      </c>
      <c r="W375">
        <v>227.5</v>
      </c>
      <c r="X375" s="1">
        <v>90660.47</v>
      </c>
      <c r="Y375">
        <v>0.76729999999999998</v>
      </c>
      <c r="Z375">
        <v>0.21759999999999999</v>
      </c>
      <c r="AA375">
        <v>1.5100000000000001E-2</v>
      </c>
      <c r="AB375">
        <v>0.23269999999999999</v>
      </c>
      <c r="AC375">
        <v>90.66</v>
      </c>
      <c r="AD375" s="1">
        <v>3425.02</v>
      </c>
      <c r="AE375">
        <v>568.03</v>
      </c>
      <c r="AF375" s="1">
        <v>84131.14</v>
      </c>
      <c r="AG375">
        <v>56</v>
      </c>
      <c r="AH375" s="1">
        <v>27619</v>
      </c>
      <c r="AI375" s="1">
        <v>41462</v>
      </c>
      <c r="AJ375">
        <v>50.85</v>
      </c>
      <c r="AK375">
        <v>36.630000000000003</v>
      </c>
      <c r="AL375">
        <v>40.909999999999997</v>
      </c>
      <c r="AM375">
        <v>5.7</v>
      </c>
      <c r="AN375">
        <v>0</v>
      </c>
      <c r="AO375">
        <v>0.93930000000000002</v>
      </c>
      <c r="AP375" s="1">
        <v>1851.58</v>
      </c>
      <c r="AQ375" s="1">
        <v>1979.21</v>
      </c>
      <c r="AR375" s="1">
        <v>6803.1</v>
      </c>
      <c r="AS375">
        <v>559.62</v>
      </c>
      <c r="AT375">
        <v>154.57</v>
      </c>
      <c r="AU375" s="1">
        <v>11348.08</v>
      </c>
      <c r="AV375" s="1">
        <v>9148.2900000000009</v>
      </c>
      <c r="AW375">
        <v>0.61829999999999996</v>
      </c>
      <c r="AX375" s="1">
        <v>3184.94</v>
      </c>
      <c r="AY375">
        <v>0.21529999999999999</v>
      </c>
      <c r="AZ375">
        <v>905.92</v>
      </c>
      <c r="BA375">
        <v>6.1199999999999997E-2</v>
      </c>
      <c r="BB375" s="1">
        <v>1555.87</v>
      </c>
      <c r="BC375">
        <v>0.1052</v>
      </c>
      <c r="BD375" s="1">
        <v>14795.02</v>
      </c>
      <c r="BE375" s="1">
        <v>6113.6</v>
      </c>
      <c r="BF375">
        <v>2.3483999999999998</v>
      </c>
      <c r="BG375">
        <v>0.49509999999999998</v>
      </c>
      <c r="BH375">
        <v>0.21390000000000001</v>
      </c>
      <c r="BI375">
        <v>0.26540000000000002</v>
      </c>
      <c r="BJ375">
        <v>1.3899999999999999E-2</v>
      </c>
      <c r="BK375">
        <v>1.15E-2</v>
      </c>
    </row>
    <row r="376" spans="1:63" x14ac:dyDescent="0.25">
      <c r="A376" t="s">
        <v>376</v>
      </c>
      <c r="B376">
        <v>48900</v>
      </c>
      <c r="C376">
        <v>238</v>
      </c>
      <c r="D376">
        <v>3.66</v>
      </c>
      <c r="E376">
        <v>871.1</v>
      </c>
      <c r="F376">
        <v>886.59</v>
      </c>
      <c r="G376">
        <v>1.1000000000000001E-3</v>
      </c>
      <c r="H376">
        <v>0</v>
      </c>
      <c r="I376">
        <v>1.1000000000000001E-3</v>
      </c>
      <c r="J376">
        <v>1.1000000000000001E-3</v>
      </c>
      <c r="K376">
        <v>5.5999999999999999E-3</v>
      </c>
      <c r="L376">
        <v>0.97629999999999995</v>
      </c>
      <c r="M376">
        <v>1.47E-2</v>
      </c>
      <c r="N376">
        <v>0.4113</v>
      </c>
      <c r="O376">
        <v>0</v>
      </c>
      <c r="P376">
        <v>0.12740000000000001</v>
      </c>
      <c r="Q376" s="1">
        <v>60429.86</v>
      </c>
      <c r="R376">
        <v>0.14929999999999999</v>
      </c>
      <c r="S376">
        <v>0.29849999999999999</v>
      </c>
      <c r="T376">
        <v>0.55220000000000002</v>
      </c>
      <c r="U376">
        <v>9</v>
      </c>
      <c r="V376" s="1">
        <v>80008.78</v>
      </c>
      <c r="W376">
        <v>92.29</v>
      </c>
      <c r="X376" s="1">
        <v>772400.46</v>
      </c>
      <c r="Y376">
        <v>0.19969999999999999</v>
      </c>
      <c r="Z376">
        <v>0.1208</v>
      </c>
      <c r="AA376">
        <v>0.6794</v>
      </c>
      <c r="AB376">
        <v>0.80030000000000001</v>
      </c>
      <c r="AC376">
        <v>772.4</v>
      </c>
      <c r="AD376" s="1">
        <v>23632.720000000001</v>
      </c>
      <c r="AE376">
        <v>407.7</v>
      </c>
      <c r="AF376" s="1">
        <v>483288.14</v>
      </c>
      <c r="AG376">
        <v>603</v>
      </c>
      <c r="AH376" s="1">
        <v>35252</v>
      </c>
      <c r="AI376" s="1">
        <v>61486</v>
      </c>
      <c r="AJ376">
        <v>33.619999999999997</v>
      </c>
      <c r="AK376">
        <v>21.95</v>
      </c>
      <c r="AL376">
        <v>27.87</v>
      </c>
      <c r="AM376">
        <v>4.7</v>
      </c>
      <c r="AN376">
        <v>0</v>
      </c>
      <c r="AO376">
        <v>0.83520000000000005</v>
      </c>
      <c r="AP376" s="1">
        <v>2637.59</v>
      </c>
      <c r="AQ376" s="1">
        <v>6559.61</v>
      </c>
      <c r="AR376" s="1">
        <v>8541.75</v>
      </c>
      <c r="AS376">
        <v>819.12</v>
      </c>
      <c r="AT376">
        <v>454.71</v>
      </c>
      <c r="AU376" s="1">
        <v>19012.78</v>
      </c>
      <c r="AV376" s="1">
        <v>6483.73</v>
      </c>
      <c r="AW376">
        <v>0.24940000000000001</v>
      </c>
      <c r="AX376" s="1">
        <v>16797.13</v>
      </c>
      <c r="AY376">
        <v>0.64610000000000001</v>
      </c>
      <c r="AZ376" s="1">
        <v>2032.51</v>
      </c>
      <c r="BA376">
        <v>7.8200000000000006E-2</v>
      </c>
      <c r="BB376">
        <v>682.98</v>
      </c>
      <c r="BC376">
        <v>2.63E-2</v>
      </c>
      <c r="BD376" s="1">
        <v>25996.35</v>
      </c>
      <c r="BE376" s="1">
        <v>5588.99</v>
      </c>
      <c r="BF376">
        <v>1.3572</v>
      </c>
      <c r="BG376">
        <v>0.45739999999999997</v>
      </c>
      <c r="BH376">
        <v>0.27110000000000001</v>
      </c>
      <c r="BI376">
        <v>0.19439999999999999</v>
      </c>
      <c r="BJ376">
        <v>4.1399999999999999E-2</v>
      </c>
      <c r="BK376">
        <v>3.5700000000000003E-2</v>
      </c>
    </row>
    <row r="377" spans="1:63" x14ac:dyDescent="0.25">
      <c r="A377" t="s">
        <v>377</v>
      </c>
      <c r="B377">
        <v>50047</v>
      </c>
      <c r="C377">
        <v>28</v>
      </c>
      <c r="D377">
        <v>131.41</v>
      </c>
      <c r="E377" s="1">
        <v>3679.52</v>
      </c>
      <c r="F377" s="1">
        <v>3529.45</v>
      </c>
      <c r="G377">
        <v>3.5700000000000003E-2</v>
      </c>
      <c r="H377">
        <v>0</v>
      </c>
      <c r="I377">
        <v>0.1255</v>
      </c>
      <c r="J377">
        <v>1.1000000000000001E-3</v>
      </c>
      <c r="K377">
        <v>1.9800000000000002E-2</v>
      </c>
      <c r="L377">
        <v>0.76290000000000002</v>
      </c>
      <c r="M377">
        <v>5.5E-2</v>
      </c>
      <c r="N377">
        <v>0.1764</v>
      </c>
      <c r="O377">
        <v>8.6E-3</v>
      </c>
      <c r="P377">
        <v>0.11799999999999999</v>
      </c>
      <c r="Q377" s="1">
        <v>74602.95</v>
      </c>
      <c r="R377">
        <v>0.13969999999999999</v>
      </c>
      <c r="S377">
        <v>0.1135</v>
      </c>
      <c r="T377">
        <v>0.74670000000000003</v>
      </c>
      <c r="U377">
        <v>21</v>
      </c>
      <c r="V377" s="1">
        <v>96602.62</v>
      </c>
      <c r="W377">
        <v>172.72</v>
      </c>
      <c r="X377" s="1">
        <v>278242.43</v>
      </c>
      <c r="Y377">
        <v>0.79290000000000005</v>
      </c>
      <c r="Z377">
        <v>0.16520000000000001</v>
      </c>
      <c r="AA377">
        <v>4.19E-2</v>
      </c>
      <c r="AB377">
        <v>0.20710000000000001</v>
      </c>
      <c r="AC377">
        <v>278.24</v>
      </c>
      <c r="AD377" s="1">
        <v>12072.32</v>
      </c>
      <c r="AE377" s="1">
        <v>1215.27</v>
      </c>
      <c r="AF377" s="1">
        <v>283025.46999999997</v>
      </c>
      <c r="AG377">
        <v>573</v>
      </c>
      <c r="AH377" s="1">
        <v>46494</v>
      </c>
      <c r="AI377" s="1">
        <v>73723</v>
      </c>
      <c r="AJ377">
        <v>74.28</v>
      </c>
      <c r="AK377">
        <v>41.47</v>
      </c>
      <c r="AL377">
        <v>44.76</v>
      </c>
      <c r="AM377">
        <v>4.97</v>
      </c>
      <c r="AN377">
        <v>0</v>
      </c>
      <c r="AO377">
        <v>0.75180000000000002</v>
      </c>
      <c r="AP377" s="1">
        <v>1485.69</v>
      </c>
      <c r="AQ377" s="1">
        <v>2474.52</v>
      </c>
      <c r="AR377" s="1">
        <v>8187.75</v>
      </c>
      <c r="AS377" s="1">
        <v>1232.93</v>
      </c>
      <c r="AT377">
        <v>333.05</v>
      </c>
      <c r="AU377" s="1">
        <v>13713.94</v>
      </c>
      <c r="AV377" s="1">
        <v>2498.7399999999998</v>
      </c>
      <c r="AW377">
        <v>0.17749999999999999</v>
      </c>
      <c r="AX377" s="1">
        <v>10385.25</v>
      </c>
      <c r="AY377">
        <v>0.73780000000000001</v>
      </c>
      <c r="AZ377">
        <v>807.83</v>
      </c>
      <c r="BA377">
        <v>5.74E-2</v>
      </c>
      <c r="BB377">
        <v>384.4</v>
      </c>
      <c r="BC377">
        <v>2.7300000000000001E-2</v>
      </c>
      <c r="BD377" s="1">
        <v>14076.22</v>
      </c>
      <c r="BE377">
        <v>852.78</v>
      </c>
      <c r="BF377">
        <v>9.9599999999999994E-2</v>
      </c>
      <c r="BG377">
        <v>0.54690000000000005</v>
      </c>
      <c r="BH377">
        <v>0.21440000000000001</v>
      </c>
      <c r="BI377">
        <v>0.1875</v>
      </c>
      <c r="BJ377">
        <v>3.3099999999999997E-2</v>
      </c>
      <c r="BK377">
        <v>1.8100000000000002E-2</v>
      </c>
    </row>
    <row r="378" spans="1:63" x14ac:dyDescent="0.25">
      <c r="A378" t="s">
        <v>378</v>
      </c>
      <c r="B378">
        <v>50708</v>
      </c>
      <c r="C378">
        <v>37</v>
      </c>
      <c r="D378">
        <v>17.7</v>
      </c>
      <c r="E378">
        <v>654.9</v>
      </c>
      <c r="F378">
        <v>596.33000000000004</v>
      </c>
      <c r="G378">
        <v>1.6999999999999999E-3</v>
      </c>
      <c r="H378">
        <v>3.3999999999999998E-3</v>
      </c>
      <c r="I378">
        <v>5.0000000000000001E-3</v>
      </c>
      <c r="J378">
        <v>1.6999999999999999E-3</v>
      </c>
      <c r="K378">
        <v>0.104</v>
      </c>
      <c r="L378">
        <v>0.84730000000000005</v>
      </c>
      <c r="M378">
        <v>3.6900000000000002E-2</v>
      </c>
      <c r="N378">
        <v>0.497</v>
      </c>
      <c r="O378">
        <v>0</v>
      </c>
      <c r="P378">
        <v>0.1482</v>
      </c>
      <c r="Q378" s="1">
        <v>57363.81</v>
      </c>
      <c r="R378">
        <v>0.15</v>
      </c>
      <c r="S378">
        <v>0.35</v>
      </c>
      <c r="T378">
        <v>0.5</v>
      </c>
      <c r="U378">
        <v>4.1100000000000003</v>
      </c>
      <c r="V378" s="1">
        <v>81312.479999999996</v>
      </c>
      <c r="W378">
        <v>151.19999999999999</v>
      </c>
      <c r="X378" s="1">
        <v>210937.72</v>
      </c>
      <c r="Y378">
        <v>0.43640000000000001</v>
      </c>
      <c r="Z378">
        <v>0.23810000000000001</v>
      </c>
      <c r="AA378">
        <v>0.32550000000000001</v>
      </c>
      <c r="AB378">
        <v>0.56359999999999999</v>
      </c>
      <c r="AC378">
        <v>210.94</v>
      </c>
      <c r="AD378" s="1">
        <v>7794.66</v>
      </c>
      <c r="AE378">
        <v>473.4</v>
      </c>
      <c r="AF378" s="1">
        <v>157785.1</v>
      </c>
      <c r="AG378">
        <v>325</v>
      </c>
      <c r="AH378" s="1">
        <v>33840</v>
      </c>
      <c r="AI378" s="1">
        <v>46347</v>
      </c>
      <c r="AJ378">
        <v>47.8</v>
      </c>
      <c r="AK378">
        <v>28.93</v>
      </c>
      <c r="AL378">
        <v>36.82</v>
      </c>
      <c r="AM378">
        <v>4.4000000000000004</v>
      </c>
      <c r="AN378" s="1">
        <v>1606.66</v>
      </c>
      <c r="AO378">
        <v>1.5638000000000001</v>
      </c>
      <c r="AP378" s="1">
        <v>1937.64</v>
      </c>
      <c r="AQ378" s="1">
        <v>3969.92</v>
      </c>
      <c r="AR378" s="1">
        <v>8678.75</v>
      </c>
      <c r="AS378" s="1">
        <v>1021.29</v>
      </c>
      <c r="AT378">
        <v>408.56</v>
      </c>
      <c r="AU378" s="1">
        <v>16016.16</v>
      </c>
      <c r="AV378" s="1">
        <v>7230.4</v>
      </c>
      <c r="AW378">
        <v>0.41799999999999998</v>
      </c>
      <c r="AX378" s="1">
        <v>7483.15</v>
      </c>
      <c r="AY378">
        <v>0.43259999999999998</v>
      </c>
      <c r="AZ378" s="1">
        <v>1659.74</v>
      </c>
      <c r="BA378">
        <v>9.5899999999999999E-2</v>
      </c>
      <c r="BB378">
        <v>925.49</v>
      </c>
      <c r="BC378">
        <v>5.3499999999999999E-2</v>
      </c>
      <c r="BD378" s="1">
        <v>17298.78</v>
      </c>
      <c r="BE378" s="1">
        <v>5455.84</v>
      </c>
      <c r="BF378">
        <v>1.9508000000000001</v>
      </c>
      <c r="BG378">
        <v>0.54459999999999997</v>
      </c>
      <c r="BH378">
        <v>0.18759999999999999</v>
      </c>
      <c r="BI378">
        <v>0.1321</v>
      </c>
      <c r="BJ378">
        <v>4.1200000000000001E-2</v>
      </c>
      <c r="BK378">
        <v>9.4500000000000001E-2</v>
      </c>
    </row>
    <row r="379" spans="1:63" x14ac:dyDescent="0.25">
      <c r="A379" t="s">
        <v>379</v>
      </c>
      <c r="B379">
        <v>44503</v>
      </c>
      <c r="C379">
        <v>15</v>
      </c>
      <c r="D379">
        <v>280.62</v>
      </c>
      <c r="E379" s="1">
        <v>4209.37</v>
      </c>
      <c r="F379" s="1">
        <v>4247.8999999999996</v>
      </c>
      <c r="G379">
        <v>1.4800000000000001E-2</v>
      </c>
      <c r="H379">
        <v>0</v>
      </c>
      <c r="I379">
        <v>2.75E-2</v>
      </c>
      <c r="J379">
        <v>5.0000000000000001E-4</v>
      </c>
      <c r="K379">
        <v>2.07E-2</v>
      </c>
      <c r="L379">
        <v>0.88819999999999999</v>
      </c>
      <c r="M379">
        <v>4.8300000000000003E-2</v>
      </c>
      <c r="N379">
        <v>0.1988</v>
      </c>
      <c r="O379">
        <v>4.1999999999999997E-3</v>
      </c>
      <c r="P379">
        <v>0.13980000000000001</v>
      </c>
      <c r="Q379" s="1">
        <v>61657.64</v>
      </c>
      <c r="R379">
        <v>0.17219999999999999</v>
      </c>
      <c r="S379">
        <v>0.20200000000000001</v>
      </c>
      <c r="T379">
        <v>0.62580000000000002</v>
      </c>
      <c r="U379">
        <v>24</v>
      </c>
      <c r="V379" s="1">
        <v>97921.63</v>
      </c>
      <c r="W379">
        <v>175.31</v>
      </c>
      <c r="X379" s="1">
        <v>194967.23</v>
      </c>
      <c r="Y379">
        <v>0.76670000000000005</v>
      </c>
      <c r="Z379">
        <v>0.1925</v>
      </c>
      <c r="AA379">
        <v>4.0800000000000003E-2</v>
      </c>
      <c r="AB379">
        <v>0.23330000000000001</v>
      </c>
      <c r="AC379">
        <v>194.97</v>
      </c>
      <c r="AD379" s="1">
        <v>8267.23</v>
      </c>
      <c r="AE379">
        <v>820.1</v>
      </c>
      <c r="AF379" s="1">
        <v>171347.52</v>
      </c>
      <c r="AG379">
        <v>386</v>
      </c>
      <c r="AH379" s="1">
        <v>40561</v>
      </c>
      <c r="AI379" s="1">
        <v>73701</v>
      </c>
      <c r="AJ379">
        <v>80.7</v>
      </c>
      <c r="AK379">
        <v>39.25</v>
      </c>
      <c r="AL379">
        <v>46.83</v>
      </c>
      <c r="AM379">
        <v>5.3</v>
      </c>
      <c r="AN379">
        <v>0</v>
      </c>
      <c r="AO379">
        <v>0.8861</v>
      </c>
      <c r="AP379" s="1">
        <v>1393.67</v>
      </c>
      <c r="AQ379" s="1">
        <v>1847.9</v>
      </c>
      <c r="AR379" s="1">
        <v>6733.12</v>
      </c>
      <c r="AS379">
        <v>676.15</v>
      </c>
      <c r="AT379">
        <v>333.76</v>
      </c>
      <c r="AU379" s="1">
        <v>10984.6</v>
      </c>
      <c r="AV379" s="1">
        <v>4521.34</v>
      </c>
      <c r="AW379">
        <v>0.34649999999999997</v>
      </c>
      <c r="AX379" s="1">
        <v>7094.94</v>
      </c>
      <c r="AY379">
        <v>0.54379999999999995</v>
      </c>
      <c r="AZ379">
        <v>950.5</v>
      </c>
      <c r="BA379">
        <v>7.2900000000000006E-2</v>
      </c>
      <c r="BB379">
        <v>480.21</v>
      </c>
      <c r="BC379">
        <v>3.6799999999999999E-2</v>
      </c>
      <c r="BD379" s="1">
        <v>13046.99</v>
      </c>
      <c r="BE379" s="1">
        <v>3449.88</v>
      </c>
      <c r="BF379">
        <v>0.55120000000000002</v>
      </c>
      <c r="BG379">
        <v>0.60760000000000003</v>
      </c>
      <c r="BH379">
        <v>0.24779999999999999</v>
      </c>
      <c r="BI379">
        <v>0.1062</v>
      </c>
      <c r="BJ379">
        <v>1.61E-2</v>
      </c>
      <c r="BK379">
        <v>2.23E-2</v>
      </c>
    </row>
    <row r="380" spans="1:63" x14ac:dyDescent="0.25">
      <c r="A380" t="s">
        <v>380</v>
      </c>
      <c r="B380">
        <v>50641</v>
      </c>
      <c r="C380">
        <v>77</v>
      </c>
      <c r="D380">
        <v>7.85</v>
      </c>
      <c r="E380">
        <v>604.48</v>
      </c>
      <c r="F380">
        <v>603.26</v>
      </c>
      <c r="G380">
        <v>3.3E-3</v>
      </c>
      <c r="H380">
        <v>0</v>
      </c>
      <c r="I380">
        <v>3.3E-3</v>
      </c>
      <c r="J380">
        <v>3.3E-3</v>
      </c>
      <c r="K380">
        <v>8.7900000000000006E-2</v>
      </c>
      <c r="L380">
        <v>0.89219999999999999</v>
      </c>
      <c r="M380">
        <v>0.01</v>
      </c>
      <c r="N380">
        <v>0.3548</v>
      </c>
      <c r="O380">
        <v>2.5399999999999999E-2</v>
      </c>
      <c r="P380">
        <v>0.13400000000000001</v>
      </c>
      <c r="Q380" s="1">
        <v>50601.98</v>
      </c>
      <c r="R380">
        <v>0.22919999999999999</v>
      </c>
      <c r="S380">
        <v>0.29170000000000001</v>
      </c>
      <c r="T380">
        <v>0.47920000000000001</v>
      </c>
      <c r="U380">
        <v>9</v>
      </c>
      <c r="V380" s="1">
        <v>49268.22</v>
      </c>
      <c r="W380">
        <v>66.14</v>
      </c>
      <c r="X380" s="1">
        <v>177557.47</v>
      </c>
      <c r="Y380">
        <v>0.79479999999999995</v>
      </c>
      <c r="Z380">
        <v>0.184</v>
      </c>
      <c r="AA380">
        <v>2.12E-2</v>
      </c>
      <c r="AB380">
        <v>0.20519999999999999</v>
      </c>
      <c r="AC380">
        <v>177.56</v>
      </c>
      <c r="AD380" s="1">
        <v>5728.34</v>
      </c>
      <c r="AE380">
        <v>642.35</v>
      </c>
      <c r="AF380" s="1">
        <v>175526.94</v>
      </c>
      <c r="AG380">
        <v>399</v>
      </c>
      <c r="AH380" s="1">
        <v>35307</v>
      </c>
      <c r="AI380" s="1">
        <v>50270</v>
      </c>
      <c r="AJ380">
        <v>59.7</v>
      </c>
      <c r="AK380">
        <v>30.36</v>
      </c>
      <c r="AL380">
        <v>37.340000000000003</v>
      </c>
      <c r="AM380">
        <v>0</v>
      </c>
      <c r="AN380">
        <v>0</v>
      </c>
      <c r="AO380">
        <v>1.2177</v>
      </c>
      <c r="AP380" s="1">
        <v>1747.52</v>
      </c>
      <c r="AQ380" s="1">
        <v>2486.9299999999998</v>
      </c>
      <c r="AR380" s="1">
        <v>7593.81</v>
      </c>
      <c r="AS380">
        <v>801.93</v>
      </c>
      <c r="AT380">
        <v>525.02</v>
      </c>
      <c r="AU380" s="1">
        <v>13155.21</v>
      </c>
      <c r="AV380" s="1">
        <v>7256.81</v>
      </c>
      <c r="AW380">
        <v>0.49370000000000003</v>
      </c>
      <c r="AX380" s="1">
        <v>4809.1400000000003</v>
      </c>
      <c r="AY380">
        <v>0.32719999999999999</v>
      </c>
      <c r="AZ380" s="1">
        <v>1893.51</v>
      </c>
      <c r="BA380">
        <v>0.1288</v>
      </c>
      <c r="BB380">
        <v>740.12</v>
      </c>
      <c r="BC380">
        <v>5.0299999999999997E-2</v>
      </c>
      <c r="BD380" s="1">
        <v>14699.59</v>
      </c>
      <c r="BE380" s="1">
        <v>5578.93</v>
      </c>
      <c r="BF380">
        <v>1.8044</v>
      </c>
      <c r="BG380">
        <v>0.52529999999999999</v>
      </c>
      <c r="BH380">
        <v>0.2223</v>
      </c>
      <c r="BI380">
        <v>0.19900000000000001</v>
      </c>
      <c r="BJ380">
        <v>4.2799999999999998E-2</v>
      </c>
      <c r="BK380">
        <v>1.06E-2</v>
      </c>
    </row>
    <row r="381" spans="1:63" x14ac:dyDescent="0.25">
      <c r="A381" t="s">
        <v>381</v>
      </c>
      <c r="B381">
        <v>44511</v>
      </c>
      <c r="C381">
        <v>2</v>
      </c>
      <c r="D381">
        <v>918.78</v>
      </c>
      <c r="E381" s="1">
        <v>1837.56</v>
      </c>
      <c r="F381" s="1">
        <v>1433.17</v>
      </c>
      <c r="G381">
        <v>2.8E-3</v>
      </c>
      <c r="H381">
        <v>1.4E-3</v>
      </c>
      <c r="I381">
        <v>0.80820000000000003</v>
      </c>
      <c r="J381">
        <v>3.5000000000000001E-3</v>
      </c>
      <c r="K381">
        <v>2.58E-2</v>
      </c>
      <c r="L381">
        <v>7.5300000000000006E-2</v>
      </c>
      <c r="M381">
        <v>8.3000000000000004E-2</v>
      </c>
      <c r="N381">
        <v>0.79300000000000004</v>
      </c>
      <c r="O381">
        <v>1.18E-2</v>
      </c>
      <c r="P381">
        <v>0.2427</v>
      </c>
      <c r="Q381" s="1">
        <v>60937.43</v>
      </c>
      <c r="R381">
        <v>0.4597</v>
      </c>
      <c r="S381">
        <v>0.2177</v>
      </c>
      <c r="T381">
        <v>0.3226</v>
      </c>
      <c r="U381">
        <v>16</v>
      </c>
      <c r="V381" s="1">
        <v>84356.38</v>
      </c>
      <c r="W381">
        <v>109.45</v>
      </c>
      <c r="X381" s="1">
        <v>66467.210000000006</v>
      </c>
      <c r="Y381">
        <v>0.70930000000000004</v>
      </c>
      <c r="Z381">
        <v>0.21809999999999999</v>
      </c>
      <c r="AA381">
        <v>7.2599999999999998E-2</v>
      </c>
      <c r="AB381">
        <v>0.29070000000000001</v>
      </c>
      <c r="AC381">
        <v>66.47</v>
      </c>
      <c r="AD381" s="1">
        <v>2437.79</v>
      </c>
      <c r="AE381">
        <v>305.33</v>
      </c>
      <c r="AF381" s="1">
        <v>63326.47</v>
      </c>
      <c r="AG381">
        <v>20</v>
      </c>
      <c r="AH381" s="1">
        <v>29774</v>
      </c>
      <c r="AI381" s="1">
        <v>38735</v>
      </c>
      <c r="AJ381">
        <v>60.17</v>
      </c>
      <c r="AK381">
        <v>34.53</v>
      </c>
      <c r="AL381">
        <v>35.85</v>
      </c>
      <c r="AM381">
        <v>5.0199999999999996</v>
      </c>
      <c r="AN381">
        <v>0</v>
      </c>
      <c r="AO381">
        <v>0.82679999999999998</v>
      </c>
      <c r="AP381" s="1">
        <v>1606.46</v>
      </c>
      <c r="AQ381" s="1">
        <v>1711.13</v>
      </c>
      <c r="AR381" s="1">
        <v>7683.17</v>
      </c>
      <c r="AS381" s="1">
        <v>1401.08</v>
      </c>
      <c r="AT381">
        <v>715.51</v>
      </c>
      <c r="AU381" s="1">
        <v>13117.34</v>
      </c>
      <c r="AV381" s="1">
        <v>9677.91</v>
      </c>
      <c r="AW381">
        <v>0.6462</v>
      </c>
      <c r="AX381" s="1">
        <v>2638.71</v>
      </c>
      <c r="AY381">
        <v>0.1762</v>
      </c>
      <c r="AZ381">
        <v>581.39</v>
      </c>
      <c r="BA381">
        <v>3.8800000000000001E-2</v>
      </c>
      <c r="BB381" s="1">
        <v>2079.0100000000002</v>
      </c>
      <c r="BC381">
        <v>0.13880000000000001</v>
      </c>
      <c r="BD381" s="1">
        <v>14977.03</v>
      </c>
      <c r="BE381" s="1">
        <v>6290.47</v>
      </c>
      <c r="BF381">
        <v>3.3250999999999999</v>
      </c>
      <c r="BG381">
        <v>0.52470000000000006</v>
      </c>
      <c r="BH381">
        <v>0.17080000000000001</v>
      </c>
      <c r="BI381">
        <v>0.28070000000000001</v>
      </c>
      <c r="BJ381">
        <v>1.47E-2</v>
      </c>
      <c r="BK381">
        <v>9.1000000000000004E-3</v>
      </c>
    </row>
    <row r="382" spans="1:63" x14ac:dyDescent="0.25">
      <c r="A382" t="s">
        <v>382</v>
      </c>
      <c r="B382">
        <v>48025</v>
      </c>
      <c r="C382">
        <v>135</v>
      </c>
      <c r="D382">
        <v>12.36</v>
      </c>
      <c r="E382" s="1">
        <v>1668.77</v>
      </c>
      <c r="F382" s="1">
        <v>1509.32</v>
      </c>
      <c r="G382">
        <v>0</v>
      </c>
      <c r="H382">
        <v>0</v>
      </c>
      <c r="I382">
        <v>1.1299999999999999E-2</v>
      </c>
      <c r="J382">
        <v>1.2999999999999999E-3</v>
      </c>
      <c r="K382">
        <v>8.6E-3</v>
      </c>
      <c r="L382">
        <v>0.96679999999999999</v>
      </c>
      <c r="M382">
        <v>1.1900000000000001E-2</v>
      </c>
      <c r="N382">
        <v>0.34939999999999999</v>
      </c>
      <c r="O382">
        <v>0</v>
      </c>
      <c r="P382">
        <v>0.1676</v>
      </c>
      <c r="Q382" s="1">
        <v>53926.720000000001</v>
      </c>
      <c r="R382">
        <v>0.2419</v>
      </c>
      <c r="S382">
        <v>0.2661</v>
      </c>
      <c r="T382">
        <v>0.4919</v>
      </c>
      <c r="U382">
        <v>14.69</v>
      </c>
      <c r="V382" s="1">
        <v>71455.759999999995</v>
      </c>
      <c r="W382">
        <v>107.44</v>
      </c>
      <c r="X382" s="1">
        <v>166850.84</v>
      </c>
      <c r="Y382">
        <v>0.84040000000000004</v>
      </c>
      <c r="Z382">
        <v>5.0099999999999999E-2</v>
      </c>
      <c r="AA382">
        <v>0.1094</v>
      </c>
      <c r="AB382">
        <v>0.15959999999999999</v>
      </c>
      <c r="AC382">
        <v>166.85</v>
      </c>
      <c r="AD382" s="1">
        <v>3832.28</v>
      </c>
      <c r="AE382">
        <v>479.63</v>
      </c>
      <c r="AF382" s="1">
        <v>162544.31</v>
      </c>
      <c r="AG382">
        <v>349</v>
      </c>
      <c r="AH382" s="1">
        <v>36206</v>
      </c>
      <c r="AI382" s="1">
        <v>55010</v>
      </c>
      <c r="AJ382">
        <v>30.7</v>
      </c>
      <c r="AK382">
        <v>22</v>
      </c>
      <c r="AL382">
        <v>22.28</v>
      </c>
      <c r="AM382">
        <v>4.5</v>
      </c>
      <c r="AN382" s="1">
        <v>1413.74</v>
      </c>
      <c r="AO382">
        <v>1.2887</v>
      </c>
      <c r="AP382" s="1">
        <v>1544.78</v>
      </c>
      <c r="AQ382" s="1">
        <v>2322.02</v>
      </c>
      <c r="AR382" s="1">
        <v>6878.2</v>
      </c>
      <c r="AS382">
        <v>576.33000000000004</v>
      </c>
      <c r="AT382">
        <v>101.33</v>
      </c>
      <c r="AU382" s="1">
        <v>11422.66</v>
      </c>
      <c r="AV382" s="1">
        <v>6141.24</v>
      </c>
      <c r="AW382">
        <v>0.46129999999999999</v>
      </c>
      <c r="AX382" s="1">
        <v>4982.1000000000004</v>
      </c>
      <c r="AY382">
        <v>0.37419999999999998</v>
      </c>
      <c r="AZ382" s="1">
        <v>1463.71</v>
      </c>
      <c r="BA382">
        <v>0.1099</v>
      </c>
      <c r="BB382">
        <v>727.02</v>
      </c>
      <c r="BC382">
        <v>5.4600000000000003E-2</v>
      </c>
      <c r="BD382" s="1">
        <v>13314.07</v>
      </c>
      <c r="BE382" s="1">
        <v>4209.7</v>
      </c>
      <c r="BF382">
        <v>1.2152000000000001</v>
      </c>
      <c r="BG382">
        <v>0.54120000000000001</v>
      </c>
      <c r="BH382">
        <v>0.192</v>
      </c>
      <c r="BI382">
        <v>0.224</v>
      </c>
      <c r="BJ382">
        <v>3.1600000000000003E-2</v>
      </c>
      <c r="BK382">
        <v>1.12E-2</v>
      </c>
    </row>
    <row r="383" spans="1:63" x14ac:dyDescent="0.25">
      <c r="A383" t="s">
        <v>383</v>
      </c>
      <c r="B383">
        <v>44529</v>
      </c>
      <c r="C383">
        <v>12</v>
      </c>
      <c r="D383">
        <v>315.95999999999998</v>
      </c>
      <c r="E383" s="1">
        <v>3791.52</v>
      </c>
      <c r="F383" s="1">
        <v>3684.64</v>
      </c>
      <c r="G383">
        <v>2.7400000000000001E-2</v>
      </c>
      <c r="H383">
        <v>1.9E-3</v>
      </c>
      <c r="I383">
        <v>4.5600000000000002E-2</v>
      </c>
      <c r="J383">
        <v>3.3E-3</v>
      </c>
      <c r="K383">
        <v>7.7899999999999997E-2</v>
      </c>
      <c r="L383">
        <v>0.81379999999999997</v>
      </c>
      <c r="M383">
        <v>3.0099999999999998E-2</v>
      </c>
      <c r="N383">
        <v>0.40510000000000002</v>
      </c>
      <c r="O383">
        <v>4.87E-2</v>
      </c>
      <c r="P383">
        <v>0.13869999999999999</v>
      </c>
      <c r="Q383" s="1">
        <v>85088.49</v>
      </c>
      <c r="R383">
        <v>2.12E-2</v>
      </c>
      <c r="S383">
        <v>0.1017</v>
      </c>
      <c r="T383">
        <v>0.87709999999999999</v>
      </c>
      <c r="U383">
        <v>25</v>
      </c>
      <c r="V383" s="1">
        <v>116141</v>
      </c>
      <c r="W383">
        <v>148.84</v>
      </c>
      <c r="X383" s="1">
        <v>225910.45</v>
      </c>
      <c r="Y383">
        <v>0.68859999999999999</v>
      </c>
      <c r="Z383">
        <v>0.2883</v>
      </c>
      <c r="AA383">
        <v>2.3099999999999999E-2</v>
      </c>
      <c r="AB383">
        <v>0.31140000000000001</v>
      </c>
      <c r="AC383">
        <v>225.91</v>
      </c>
      <c r="AD383" s="1">
        <v>12021.39</v>
      </c>
      <c r="AE383" s="1">
        <v>1248.03</v>
      </c>
      <c r="AF383" s="1">
        <v>213417.75</v>
      </c>
      <c r="AG383">
        <v>498</v>
      </c>
      <c r="AH383" s="1">
        <v>38472</v>
      </c>
      <c r="AI383" s="1">
        <v>57991</v>
      </c>
      <c r="AJ383">
        <v>91.9</v>
      </c>
      <c r="AK383">
        <v>49.33</v>
      </c>
      <c r="AL383">
        <v>59.38</v>
      </c>
      <c r="AM383">
        <v>3.9</v>
      </c>
      <c r="AN383">
        <v>0</v>
      </c>
      <c r="AO383">
        <v>1.2636000000000001</v>
      </c>
      <c r="AP383" s="1">
        <v>2523.71</v>
      </c>
      <c r="AQ383" s="1">
        <v>2023.87</v>
      </c>
      <c r="AR383" s="1">
        <v>9405.5499999999993</v>
      </c>
      <c r="AS383" s="1">
        <v>1073.22</v>
      </c>
      <c r="AT383">
        <v>251.75</v>
      </c>
      <c r="AU383" s="1">
        <v>15278.1</v>
      </c>
      <c r="AV383" s="1">
        <v>3626.81</v>
      </c>
      <c r="AW383">
        <v>0.22239999999999999</v>
      </c>
      <c r="AX383" s="1">
        <v>11186.11</v>
      </c>
      <c r="AY383">
        <v>0.68579999999999997</v>
      </c>
      <c r="AZ383">
        <v>830.33</v>
      </c>
      <c r="BA383">
        <v>5.0900000000000001E-2</v>
      </c>
      <c r="BB383">
        <v>667.69</v>
      </c>
      <c r="BC383">
        <v>4.0899999999999999E-2</v>
      </c>
      <c r="BD383" s="1">
        <v>16310.93</v>
      </c>
      <c r="BE383" s="1">
        <v>1996.95</v>
      </c>
      <c r="BF383">
        <v>0.3614</v>
      </c>
      <c r="BG383">
        <v>0.63339999999999996</v>
      </c>
      <c r="BH383">
        <v>0.2467</v>
      </c>
      <c r="BI383">
        <v>9.1300000000000006E-2</v>
      </c>
      <c r="BJ383">
        <v>1.5299999999999999E-2</v>
      </c>
      <c r="BK383">
        <v>1.34E-2</v>
      </c>
    </row>
    <row r="384" spans="1:63" x14ac:dyDescent="0.25">
      <c r="A384" t="s">
        <v>384</v>
      </c>
      <c r="B384">
        <v>44537</v>
      </c>
      <c r="C384">
        <v>24</v>
      </c>
      <c r="D384">
        <v>189.78</v>
      </c>
      <c r="E384" s="1">
        <v>4554.7700000000004</v>
      </c>
      <c r="F384" s="1">
        <v>4436.41</v>
      </c>
      <c r="G384">
        <v>1.4200000000000001E-2</v>
      </c>
      <c r="H384">
        <v>2.0000000000000001E-4</v>
      </c>
      <c r="I384">
        <v>1.7100000000000001E-2</v>
      </c>
      <c r="J384">
        <v>2E-3</v>
      </c>
      <c r="K384">
        <v>6.1600000000000002E-2</v>
      </c>
      <c r="L384">
        <v>0.8609</v>
      </c>
      <c r="M384">
        <v>4.3999999999999997E-2</v>
      </c>
      <c r="N384">
        <v>0.1837</v>
      </c>
      <c r="O384">
        <v>5.5999999999999999E-3</v>
      </c>
      <c r="P384">
        <v>0.13869999999999999</v>
      </c>
      <c r="Q384" s="1">
        <v>57797.120000000003</v>
      </c>
      <c r="R384">
        <v>0.33100000000000002</v>
      </c>
      <c r="S384">
        <v>0.2218</v>
      </c>
      <c r="T384">
        <v>0.44719999999999999</v>
      </c>
      <c r="U384">
        <v>35.5</v>
      </c>
      <c r="V384" s="1">
        <v>77410.25</v>
      </c>
      <c r="W384">
        <v>125.66</v>
      </c>
      <c r="X384" s="1">
        <v>206369.52</v>
      </c>
      <c r="Y384">
        <v>0.87229999999999996</v>
      </c>
      <c r="Z384">
        <v>0.1052</v>
      </c>
      <c r="AA384">
        <v>2.2499999999999999E-2</v>
      </c>
      <c r="AB384">
        <v>0.12770000000000001</v>
      </c>
      <c r="AC384">
        <v>206.37</v>
      </c>
      <c r="AD384" s="1">
        <v>6993.05</v>
      </c>
      <c r="AE384">
        <v>880.49</v>
      </c>
      <c r="AF384" s="1">
        <v>193131.44</v>
      </c>
      <c r="AG384">
        <v>453</v>
      </c>
      <c r="AH384" s="1">
        <v>46939</v>
      </c>
      <c r="AI384" s="1">
        <v>67255</v>
      </c>
      <c r="AJ384">
        <v>46.69</v>
      </c>
      <c r="AK384">
        <v>33.57</v>
      </c>
      <c r="AL384">
        <v>33.729999999999997</v>
      </c>
      <c r="AM384">
        <v>6.1</v>
      </c>
      <c r="AN384">
        <v>0</v>
      </c>
      <c r="AO384">
        <v>0.80779999999999996</v>
      </c>
      <c r="AP384" s="1">
        <v>1141.3699999999999</v>
      </c>
      <c r="AQ384" s="1">
        <v>1773.08</v>
      </c>
      <c r="AR384" s="1">
        <v>6071.49</v>
      </c>
      <c r="AS384">
        <v>582.19000000000005</v>
      </c>
      <c r="AT384">
        <v>242.04</v>
      </c>
      <c r="AU384" s="1">
        <v>9810.17</v>
      </c>
      <c r="AV384" s="1">
        <v>3700.83</v>
      </c>
      <c r="AW384">
        <v>0.3478</v>
      </c>
      <c r="AX384" s="1">
        <v>5854.18</v>
      </c>
      <c r="AY384">
        <v>0.55010000000000003</v>
      </c>
      <c r="AZ384">
        <v>674.65</v>
      </c>
      <c r="BA384">
        <v>6.3399999999999998E-2</v>
      </c>
      <c r="BB384">
        <v>411.93</v>
      </c>
      <c r="BC384">
        <v>3.8699999999999998E-2</v>
      </c>
      <c r="BD384" s="1">
        <v>10641.59</v>
      </c>
      <c r="BE384" s="1">
        <v>2306.2600000000002</v>
      </c>
      <c r="BF384">
        <v>0.38429999999999997</v>
      </c>
      <c r="BG384">
        <v>0.59819999999999995</v>
      </c>
      <c r="BH384">
        <v>0.19170000000000001</v>
      </c>
      <c r="BI384">
        <v>0.15459999999999999</v>
      </c>
      <c r="BJ384">
        <v>3.2899999999999999E-2</v>
      </c>
      <c r="BK384">
        <v>2.2599999999999999E-2</v>
      </c>
    </row>
    <row r="385" spans="1:63" x14ac:dyDescent="0.25">
      <c r="A385" t="s">
        <v>385</v>
      </c>
      <c r="B385">
        <v>44545</v>
      </c>
      <c r="C385">
        <v>25</v>
      </c>
      <c r="D385">
        <v>164.44</v>
      </c>
      <c r="E385" s="1">
        <v>4111.1000000000004</v>
      </c>
      <c r="F385" s="1">
        <v>3999.82</v>
      </c>
      <c r="G385">
        <v>6.5799999999999997E-2</v>
      </c>
      <c r="H385">
        <v>5.0000000000000001E-4</v>
      </c>
      <c r="I385">
        <v>1.7999999999999999E-2</v>
      </c>
      <c r="J385">
        <v>2.9999999999999997E-4</v>
      </c>
      <c r="K385">
        <v>4.0300000000000002E-2</v>
      </c>
      <c r="L385">
        <v>0.83120000000000005</v>
      </c>
      <c r="M385">
        <v>4.3999999999999997E-2</v>
      </c>
      <c r="N385">
        <v>0.1885</v>
      </c>
      <c r="O385">
        <v>2.93E-2</v>
      </c>
      <c r="P385">
        <v>0.10059999999999999</v>
      </c>
      <c r="Q385" s="1">
        <v>75696.539999999994</v>
      </c>
      <c r="R385">
        <v>0.14349999999999999</v>
      </c>
      <c r="S385">
        <v>0.14779999999999999</v>
      </c>
      <c r="T385">
        <v>0.7087</v>
      </c>
      <c r="U385">
        <v>22.67</v>
      </c>
      <c r="V385" s="1">
        <v>103891.34</v>
      </c>
      <c r="W385">
        <v>178.25</v>
      </c>
      <c r="X385" s="1">
        <v>292889.03000000003</v>
      </c>
      <c r="Y385">
        <v>0.83440000000000003</v>
      </c>
      <c r="Z385">
        <v>0.14149999999999999</v>
      </c>
      <c r="AA385">
        <v>2.41E-2</v>
      </c>
      <c r="AB385">
        <v>0.1656</v>
      </c>
      <c r="AC385">
        <v>292.89</v>
      </c>
      <c r="AD385" s="1">
        <v>11312.38</v>
      </c>
      <c r="AE385" s="1">
        <v>1371.83</v>
      </c>
      <c r="AF385" s="1">
        <v>279276.45</v>
      </c>
      <c r="AG385">
        <v>572</v>
      </c>
      <c r="AH385" s="1">
        <v>44380</v>
      </c>
      <c r="AI385" s="1">
        <v>78099</v>
      </c>
      <c r="AJ385">
        <v>63.1</v>
      </c>
      <c r="AK385">
        <v>38</v>
      </c>
      <c r="AL385">
        <v>38.119999999999997</v>
      </c>
      <c r="AM385">
        <v>5</v>
      </c>
      <c r="AN385">
        <v>0</v>
      </c>
      <c r="AO385">
        <v>0.95420000000000005</v>
      </c>
      <c r="AP385" s="1">
        <v>1615.63</v>
      </c>
      <c r="AQ385" s="1">
        <v>2059.2399999999998</v>
      </c>
      <c r="AR385" s="1">
        <v>7837.41</v>
      </c>
      <c r="AS385">
        <v>854.3</v>
      </c>
      <c r="AT385">
        <v>518.16999999999996</v>
      </c>
      <c r="AU385" s="1">
        <v>12884.75</v>
      </c>
      <c r="AV385" s="1">
        <v>2793.36</v>
      </c>
      <c r="AW385">
        <v>0.20080000000000001</v>
      </c>
      <c r="AX385" s="1">
        <v>9926.7900000000009</v>
      </c>
      <c r="AY385">
        <v>0.71340000000000003</v>
      </c>
      <c r="AZ385">
        <v>711.52</v>
      </c>
      <c r="BA385">
        <v>5.11E-2</v>
      </c>
      <c r="BB385">
        <v>482.34</v>
      </c>
      <c r="BC385">
        <v>3.4700000000000002E-2</v>
      </c>
      <c r="BD385" s="1">
        <v>13914</v>
      </c>
      <c r="BE385">
        <v>955.3</v>
      </c>
      <c r="BF385">
        <v>0.1018</v>
      </c>
      <c r="BG385">
        <v>0.60170000000000001</v>
      </c>
      <c r="BH385">
        <v>0.2399</v>
      </c>
      <c r="BI385">
        <v>0.1179</v>
      </c>
      <c r="BJ385">
        <v>2.7900000000000001E-2</v>
      </c>
      <c r="BK385">
        <v>1.2699999999999999E-2</v>
      </c>
    </row>
    <row r="386" spans="1:63" x14ac:dyDescent="0.25">
      <c r="A386" t="s">
        <v>386</v>
      </c>
      <c r="B386">
        <v>50336</v>
      </c>
      <c r="C386">
        <v>160</v>
      </c>
      <c r="D386">
        <v>8.6300000000000008</v>
      </c>
      <c r="E386" s="1">
        <v>1380.79</v>
      </c>
      <c r="F386" s="1">
        <v>1486.01</v>
      </c>
      <c r="G386">
        <v>3.3999999999999998E-3</v>
      </c>
      <c r="H386">
        <v>0</v>
      </c>
      <c r="I386">
        <v>2E-3</v>
      </c>
      <c r="J386">
        <v>6.9999999999999999E-4</v>
      </c>
      <c r="K386">
        <v>1.14E-2</v>
      </c>
      <c r="L386">
        <v>0.96499999999999997</v>
      </c>
      <c r="M386">
        <v>1.7500000000000002E-2</v>
      </c>
      <c r="N386">
        <v>0.36330000000000001</v>
      </c>
      <c r="O386">
        <v>6.9999999999999999E-4</v>
      </c>
      <c r="P386">
        <v>0.15290000000000001</v>
      </c>
      <c r="Q386" s="1">
        <v>59790.94</v>
      </c>
      <c r="R386">
        <v>0.28160000000000002</v>
      </c>
      <c r="S386">
        <v>0.16500000000000001</v>
      </c>
      <c r="T386">
        <v>0.5534</v>
      </c>
      <c r="U386">
        <v>14</v>
      </c>
      <c r="V386" s="1">
        <v>87771.86</v>
      </c>
      <c r="W386">
        <v>95.24</v>
      </c>
      <c r="X386" s="1">
        <v>180297.29</v>
      </c>
      <c r="Y386">
        <v>0.91300000000000003</v>
      </c>
      <c r="Z386">
        <v>2.63E-2</v>
      </c>
      <c r="AA386">
        <v>6.0699999999999997E-2</v>
      </c>
      <c r="AB386">
        <v>8.6999999999999994E-2</v>
      </c>
      <c r="AC386">
        <v>180.3</v>
      </c>
      <c r="AD386" s="1">
        <v>4745.9399999999996</v>
      </c>
      <c r="AE386">
        <v>576.86</v>
      </c>
      <c r="AF386" s="1">
        <v>162578.71</v>
      </c>
      <c r="AG386">
        <v>350</v>
      </c>
      <c r="AH386" s="1">
        <v>38173</v>
      </c>
      <c r="AI386" s="1">
        <v>57772</v>
      </c>
      <c r="AJ386">
        <v>33.090000000000003</v>
      </c>
      <c r="AK386">
        <v>25.83</v>
      </c>
      <c r="AL386">
        <v>27.91</v>
      </c>
      <c r="AM386">
        <v>4.1500000000000004</v>
      </c>
      <c r="AN386" s="1">
        <v>1532.09</v>
      </c>
      <c r="AO386">
        <v>1.6413</v>
      </c>
      <c r="AP386" s="1">
        <v>1287.74</v>
      </c>
      <c r="AQ386" s="1">
        <v>2707.64</v>
      </c>
      <c r="AR386" s="1">
        <v>6649.17</v>
      </c>
      <c r="AS386" s="1">
        <v>1106.18</v>
      </c>
      <c r="AT386">
        <v>424.19</v>
      </c>
      <c r="AU386" s="1">
        <v>12174.92</v>
      </c>
      <c r="AV386" s="1">
        <v>6019.2</v>
      </c>
      <c r="AW386">
        <v>0.45440000000000003</v>
      </c>
      <c r="AX386" s="1">
        <v>4985.76</v>
      </c>
      <c r="AY386">
        <v>0.37640000000000001</v>
      </c>
      <c r="AZ386" s="1">
        <v>1539.49</v>
      </c>
      <c r="BA386">
        <v>0.1162</v>
      </c>
      <c r="BB386">
        <v>702.4</v>
      </c>
      <c r="BC386">
        <v>5.2999999999999999E-2</v>
      </c>
      <c r="BD386" s="1">
        <v>13246.84</v>
      </c>
      <c r="BE386" s="1">
        <v>6314.16</v>
      </c>
      <c r="BF386">
        <v>1.8802000000000001</v>
      </c>
      <c r="BG386">
        <v>0.55320000000000003</v>
      </c>
      <c r="BH386">
        <v>0.22639999999999999</v>
      </c>
      <c r="BI386">
        <v>0.17730000000000001</v>
      </c>
      <c r="BJ386">
        <v>3.0800000000000001E-2</v>
      </c>
      <c r="BK386">
        <v>1.23E-2</v>
      </c>
    </row>
    <row r="387" spans="1:63" x14ac:dyDescent="0.25">
      <c r="A387" t="s">
        <v>387</v>
      </c>
      <c r="B387">
        <v>46250</v>
      </c>
      <c r="C387">
        <v>118</v>
      </c>
      <c r="D387">
        <v>27.61</v>
      </c>
      <c r="E387" s="1">
        <v>3258.52</v>
      </c>
      <c r="F387" s="1">
        <v>3093.68</v>
      </c>
      <c r="G387">
        <v>6.4999999999999997E-3</v>
      </c>
      <c r="H387">
        <v>1.9E-3</v>
      </c>
      <c r="I387">
        <v>0.02</v>
      </c>
      <c r="J387">
        <v>1.9E-3</v>
      </c>
      <c r="K387">
        <v>2.29E-2</v>
      </c>
      <c r="L387">
        <v>0.90110000000000001</v>
      </c>
      <c r="M387">
        <v>4.5600000000000002E-2</v>
      </c>
      <c r="N387">
        <v>0.28270000000000001</v>
      </c>
      <c r="O387">
        <v>2.5999999999999999E-3</v>
      </c>
      <c r="P387">
        <v>0.11899999999999999</v>
      </c>
      <c r="Q387" s="1">
        <v>60323.199999999997</v>
      </c>
      <c r="R387">
        <v>0.3579</v>
      </c>
      <c r="S387">
        <v>0.1789</v>
      </c>
      <c r="T387">
        <v>0.4632</v>
      </c>
      <c r="U387">
        <v>17.38</v>
      </c>
      <c r="V387" s="1">
        <v>92229.34</v>
      </c>
      <c r="W387">
        <v>183.08</v>
      </c>
      <c r="X387" s="1">
        <v>170180.82</v>
      </c>
      <c r="Y387">
        <v>0.85850000000000004</v>
      </c>
      <c r="Z387">
        <v>9.8299999999999998E-2</v>
      </c>
      <c r="AA387">
        <v>4.3200000000000002E-2</v>
      </c>
      <c r="AB387">
        <v>0.14149999999999999</v>
      </c>
      <c r="AC387">
        <v>170.18</v>
      </c>
      <c r="AD387" s="1">
        <v>4741.01</v>
      </c>
      <c r="AE387">
        <v>613.63</v>
      </c>
      <c r="AF387" s="1">
        <v>156307.34</v>
      </c>
      <c r="AG387">
        <v>315</v>
      </c>
      <c r="AH387" s="1">
        <v>39133</v>
      </c>
      <c r="AI387" s="1">
        <v>62562</v>
      </c>
      <c r="AJ387">
        <v>49.13</v>
      </c>
      <c r="AK387">
        <v>25.87</v>
      </c>
      <c r="AL387">
        <v>35.86</v>
      </c>
      <c r="AM387">
        <v>6.3</v>
      </c>
      <c r="AN387" s="1">
        <v>1651.47</v>
      </c>
      <c r="AO387">
        <v>1.0905</v>
      </c>
      <c r="AP387" s="1">
        <v>1167.22</v>
      </c>
      <c r="AQ387" s="1">
        <v>1696.89</v>
      </c>
      <c r="AR387" s="1">
        <v>6198.5</v>
      </c>
      <c r="AS387">
        <v>751.67</v>
      </c>
      <c r="AT387">
        <v>434.07</v>
      </c>
      <c r="AU387" s="1">
        <v>10248.34</v>
      </c>
      <c r="AV387" s="1">
        <v>4884.13</v>
      </c>
      <c r="AW387">
        <v>0.39200000000000002</v>
      </c>
      <c r="AX387" s="1">
        <v>5800.97</v>
      </c>
      <c r="AY387">
        <v>0.46560000000000001</v>
      </c>
      <c r="AZ387" s="1">
        <v>1227.06</v>
      </c>
      <c r="BA387">
        <v>9.8500000000000004E-2</v>
      </c>
      <c r="BB387">
        <v>547.79</v>
      </c>
      <c r="BC387">
        <v>4.3999999999999997E-2</v>
      </c>
      <c r="BD387" s="1">
        <v>12459.96</v>
      </c>
      <c r="BE387" s="1">
        <v>3619.24</v>
      </c>
      <c r="BF387">
        <v>0.78949999999999998</v>
      </c>
      <c r="BG387">
        <v>0.54059999999999997</v>
      </c>
      <c r="BH387">
        <v>0.221</v>
      </c>
      <c r="BI387">
        <v>0.18729999999999999</v>
      </c>
      <c r="BJ387">
        <v>3.9399999999999998E-2</v>
      </c>
      <c r="BK387">
        <v>1.17E-2</v>
      </c>
    </row>
    <row r="388" spans="1:63" x14ac:dyDescent="0.25">
      <c r="A388" t="s">
        <v>388</v>
      </c>
      <c r="B388">
        <v>46722</v>
      </c>
      <c r="C388">
        <v>114</v>
      </c>
      <c r="D388">
        <v>9.1</v>
      </c>
      <c r="E388" s="1">
        <v>1037.33</v>
      </c>
      <c r="F388" s="1">
        <v>1040.8800000000001</v>
      </c>
      <c r="G388">
        <v>7.7000000000000002E-3</v>
      </c>
      <c r="H388">
        <v>1E-3</v>
      </c>
      <c r="I388">
        <v>8.6E-3</v>
      </c>
      <c r="J388">
        <v>1E-3</v>
      </c>
      <c r="K388">
        <v>6.9199999999999998E-2</v>
      </c>
      <c r="L388">
        <v>0.88380000000000003</v>
      </c>
      <c r="M388">
        <v>2.8799999999999999E-2</v>
      </c>
      <c r="N388">
        <v>0.2059</v>
      </c>
      <c r="O388">
        <v>0</v>
      </c>
      <c r="P388">
        <v>0.1239</v>
      </c>
      <c r="Q388" s="1">
        <v>60196.959999999999</v>
      </c>
      <c r="R388">
        <v>0.29170000000000001</v>
      </c>
      <c r="S388">
        <v>0.15279999999999999</v>
      </c>
      <c r="T388">
        <v>0.55559999999999998</v>
      </c>
      <c r="U388">
        <v>12</v>
      </c>
      <c r="V388" s="1">
        <v>52418.5</v>
      </c>
      <c r="W388">
        <v>82.85</v>
      </c>
      <c r="X388" s="1">
        <v>404819.36</v>
      </c>
      <c r="Y388">
        <v>0.39410000000000001</v>
      </c>
      <c r="Z388">
        <v>0.12720000000000001</v>
      </c>
      <c r="AA388">
        <v>0.47870000000000001</v>
      </c>
      <c r="AB388">
        <v>0.60589999999999999</v>
      </c>
      <c r="AC388">
        <v>404.82</v>
      </c>
      <c r="AD388" s="1">
        <v>15319.05</v>
      </c>
      <c r="AE388">
        <v>529.53</v>
      </c>
      <c r="AF388" s="1">
        <v>276676.74</v>
      </c>
      <c r="AG388">
        <v>571</v>
      </c>
      <c r="AH388" s="1">
        <v>38917</v>
      </c>
      <c r="AI388" s="1">
        <v>69295</v>
      </c>
      <c r="AJ388">
        <v>48.15</v>
      </c>
      <c r="AK388">
        <v>26.54</v>
      </c>
      <c r="AL388">
        <v>34.06</v>
      </c>
      <c r="AM388">
        <v>5</v>
      </c>
      <c r="AN388">
        <v>0</v>
      </c>
      <c r="AO388">
        <v>0.86960000000000004</v>
      </c>
      <c r="AP388" s="1">
        <v>1625.96</v>
      </c>
      <c r="AQ388" s="1">
        <v>2005.63</v>
      </c>
      <c r="AR388" s="1">
        <v>6701.42</v>
      </c>
      <c r="AS388">
        <v>823.06</v>
      </c>
      <c r="AT388">
        <v>543.95000000000005</v>
      </c>
      <c r="AU388" s="1">
        <v>11700.02</v>
      </c>
      <c r="AV388" s="1">
        <v>3211.2</v>
      </c>
      <c r="AW388">
        <v>0.19439999999999999</v>
      </c>
      <c r="AX388" s="1">
        <v>10795.66</v>
      </c>
      <c r="AY388">
        <v>0.65369999999999995</v>
      </c>
      <c r="AZ388" s="1">
        <v>1953.13</v>
      </c>
      <c r="BA388">
        <v>0.1183</v>
      </c>
      <c r="BB388">
        <v>555.16999999999996</v>
      </c>
      <c r="BC388">
        <v>3.3599999999999998E-2</v>
      </c>
      <c r="BD388" s="1">
        <v>16515.150000000001</v>
      </c>
      <c r="BE388" s="1">
        <v>2572.29</v>
      </c>
      <c r="BF388">
        <v>0.57350000000000001</v>
      </c>
      <c r="BG388">
        <v>0.53120000000000001</v>
      </c>
      <c r="BH388">
        <v>0.2006</v>
      </c>
      <c r="BI388">
        <v>0.21110000000000001</v>
      </c>
      <c r="BJ388">
        <v>2.63E-2</v>
      </c>
      <c r="BK388">
        <v>3.0800000000000001E-2</v>
      </c>
    </row>
    <row r="389" spans="1:63" x14ac:dyDescent="0.25">
      <c r="A389" t="s">
        <v>389</v>
      </c>
      <c r="B389">
        <v>49056</v>
      </c>
      <c r="C389">
        <v>172</v>
      </c>
      <c r="D389">
        <v>13.07</v>
      </c>
      <c r="E389" s="1">
        <v>2247.84</v>
      </c>
      <c r="F389" s="1">
        <v>2194.17</v>
      </c>
      <c r="G389">
        <v>1.4E-3</v>
      </c>
      <c r="H389">
        <v>0</v>
      </c>
      <c r="I389">
        <v>3.5999999999999999E-3</v>
      </c>
      <c r="J389">
        <v>5.0000000000000001E-4</v>
      </c>
      <c r="K389">
        <v>9.1000000000000004E-3</v>
      </c>
      <c r="L389">
        <v>0.97219999999999995</v>
      </c>
      <c r="M389">
        <v>1.32E-2</v>
      </c>
      <c r="N389">
        <v>0.34389999999999998</v>
      </c>
      <c r="O389">
        <v>0</v>
      </c>
      <c r="P389">
        <v>0.12720000000000001</v>
      </c>
      <c r="Q389" s="1">
        <v>64006.11</v>
      </c>
      <c r="R389">
        <v>0.1477</v>
      </c>
      <c r="S389">
        <v>0.1678</v>
      </c>
      <c r="T389">
        <v>0.68459999999999999</v>
      </c>
      <c r="U389">
        <v>15.04</v>
      </c>
      <c r="V389" s="1">
        <v>80580.39</v>
      </c>
      <c r="W389">
        <v>146.1</v>
      </c>
      <c r="X389" s="1">
        <v>184665.19</v>
      </c>
      <c r="Y389">
        <v>0.74880000000000002</v>
      </c>
      <c r="Z389">
        <v>4.6300000000000001E-2</v>
      </c>
      <c r="AA389">
        <v>0.2049</v>
      </c>
      <c r="AB389">
        <v>0.25119999999999998</v>
      </c>
      <c r="AC389">
        <v>184.67</v>
      </c>
      <c r="AD389" s="1">
        <v>4362.3900000000003</v>
      </c>
      <c r="AE389">
        <v>489.72</v>
      </c>
      <c r="AF389" s="1">
        <v>180844.38</v>
      </c>
      <c r="AG389">
        <v>414</v>
      </c>
      <c r="AH389" s="1">
        <v>38565</v>
      </c>
      <c r="AI389" s="1">
        <v>60573</v>
      </c>
      <c r="AJ389">
        <v>29.8</v>
      </c>
      <c r="AK389">
        <v>22</v>
      </c>
      <c r="AL389">
        <v>22.5</v>
      </c>
      <c r="AM389">
        <v>3.7</v>
      </c>
      <c r="AN389">
        <v>0</v>
      </c>
      <c r="AO389">
        <v>0.74370000000000003</v>
      </c>
      <c r="AP389" s="1">
        <v>1525.71</v>
      </c>
      <c r="AQ389" s="1">
        <v>2589.56</v>
      </c>
      <c r="AR389" s="1">
        <v>6778.65</v>
      </c>
      <c r="AS389">
        <v>357.57</v>
      </c>
      <c r="AT389">
        <v>397.61</v>
      </c>
      <c r="AU389" s="1">
        <v>11649.1</v>
      </c>
      <c r="AV389" s="1">
        <v>5751.29</v>
      </c>
      <c r="AW389">
        <v>0.46429999999999999</v>
      </c>
      <c r="AX389" s="1">
        <v>3549.93</v>
      </c>
      <c r="AY389">
        <v>0.28660000000000002</v>
      </c>
      <c r="AZ389" s="1">
        <v>2059.64</v>
      </c>
      <c r="BA389">
        <v>0.1663</v>
      </c>
      <c r="BB389" s="1">
        <v>1026.49</v>
      </c>
      <c r="BC389">
        <v>8.2900000000000001E-2</v>
      </c>
      <c r="BD389" s="1">
        <v>12387.35</v>
      </c>
      <c r="BE389" s="1">
        <v>4647.4399999999996</v>
      </c>
      <c r="BF389">
        <v>1.2228000000000001</v>
      </c>
      <c r="BG389">
        <v>0.51929999999999998</v>
      </c>
      <c r="BH389">
        <v>0.2747</v>
      </c>
      <c r="BI389">
        <v>0.1706</v>
      </c>
      <c r="BJ389">
        <v>1.89E-2</v>
      </c>
      <c r="BK389">
        <v>1.6500000000000001E-2</v>
      </c>
    </row>
    <row r="390" spans="1:63" x14ac:dyDescent="0.25">
      <c r="A390" t="s">
        <v>390</v>
      </c>
      <c r="B390">
        <v>48728</v>
      </c>
      <c r="C390">
        <v>45</v>
      </c>
      <c r="D390">
        <v>115.14</v>
      </c>
      <c r="E390" s="1">
        <v>5181.21</v>
      </c>
      <c r="F390" s="1">
        <v>4900.0200000000004</v>
      </c>
      <c r="G390">
        <v>1.8599999999999998E-2</v>
      </c>
      <c r="H390">
        <v>2.8999999999999998E-3</v>
      </c>
      <c r="I390">
        <v>0.22159999999999999</v>
      </c>
      <c r="J390">
        <v>8.0000000000000004E-4</v>
      </c>
      <c r="K390">
        <v>3.0200000000000001E-2</v>
      </c>
      <c r="L390">
        <v>0.65780000000000005</v>
      </c>
      <c r="M390">
        <v>6.8199999999999997E-2</v>
      </c>
      <c r="N390">
        <v>0.34570000000000001</v>
      </c>
      <c r="O390">
        <v>1.61E-2</v>
      </c>
      <c r="P390">
        <v>0.15310000000000001</v>
      </c>
      <c r="Q390" s="1">
        <v>68306.37</v>
      </c>
      <c r="R390">
        <v>0.23269999999999999</v>
      </c>
      <c r="S390">
        <v>0.14149999999999999</v>
      </c>
      <c r="T390">
        <v>0.62580000000000002</v>
      </c>
      <c r="U390">
        <v>24</v>
      </c>
      <c r="V390" s="1">
        <v>113056</v>
      </c>
      <c r="W390">
        <v>207.49</v>
      </c>
      <c r="X390" s="1">
        <v>127522.01</v>
      </c>
      <c r="Y390">
        <v>0.83819999999999995</v>
      </c>
      <c r="Z390">
        <v>0.1353</v>
      </c>
      <c r="AA390">
        <v>2.6499999999999999E-2</v>
      </c>
      <c r="AB390">
        <v>0.1618</v>
      </c>
      <c r="AC390">
        <v>127.52</v>
      </c>
      <c r="AD390" s="1">
        <v>6673.35</v>
      </c>
      <c r="AE390">
        <v>880.6</v>
      </c>
      <c r="AF390" s="1">
        <v>130961.68</v>
      </c>
      <c r="AG390">
        <v>192</v>
      </c>
      <c r="AH390" s="1">
        <v>39643</v>
      </c>
      <c r="AI390" s="1">
        <v>59664</v>
      </c>
      <c r="AJ390">
        <v>78.53</v>
      </c>
      <c r="AK390">
        <v>51.03</v>
      </c>
      <c r="AL390">
        <v>55.28</v>
      </c>
      <c r="AM390">
        <v>6.1</v>
      </c>
      <c r="AN390">
        <v>0</v>
      </c>
      <c r="AO390">
        <v>1.1513</v>
      </c>
      <c r="AP390" s="1">
        <v>1468.44</v>
      </c>
      <c r="AQ390" s="1">
        <v>2124.98</v>
      </c>
      <c r="AR390" s="1">
        <v>7886.23</v>
      </c>
      <c r="AS390">
        <v>972.13</v>
      </c>
      <c r="AT390">
        <v>136.94999999999999</v>
      </c>
      <c r="AU390" s="1">
        <v>12588.73</v>
      </c>
      <c r="AV390" s="1">
        <v>5904.64</v>
      </c>
      <c r="AW390">
        <v>0.43680000000000002</v>
      </c>
      <c r="AX390" s="1">
        <v>5985.68</v>
      </c>
      <c r="AY390">
        <v>0.44280000000000003</v>
      </c>
      <c r="AZ390">
        <v>887.86</v>
      </c>
      <c r="BA390">
        <v>6.5699999999999995E-2</v>
      </c>
      <c r="BB390">
        <v>739.93</v>
      </c>
      <c r="BC390">
        <v>5.4699999999999999E-2</v>
      </c>
      <c r="BD390" s="1">
        <v>13518.11</v>
      </c>
      <c r="BE390" s="1">
        <v>4173.66</v>
      </c>
      <c r="BF390">
        <v>0.98140000000000005</v>
      </c>
      <c r="BG390">
        <v>0.58960000000000001</v>
      </c>
      <c r="BH390">
        <v>0.26419999999999999</v>
      </c>
      <c r="BI390">
        <v>8.8700000000000001E-2</v>
      </c>
      <c r="BJ390">
        <v>1.95E-2</v>
      </c>
      <c r="BK390">
        <v>3.7999999999999999E-2</v>
      </c>
    </row>
    <row r="391" spans="1:63" x14ac:dyDescent="0.25">
      <c r="A391" t="s">
        <v>391</v>
      </c>
      <c r="B391">
        <v>48819</v>
      </c>
      <c r="C391">
        <v>101</v>
      </c>
      <c r="D391">
        <v>11.24</v>
      </c>
      <c r="E391" s="1">
        <v>1135.33</v>
      </c>
      <c r="F391" s="1">
        <v>1040.22</v>
      </c>
      <c r="G391">
        <v>1E-3</v>
      </c>
      <c r="H391">
        <v>0</v>
      </c>
      <c r="I391">
        <v>5.7999999999999996E-3</v>
      </c>
      <c r="J391">
        <v>0</v>
      </c>
      <c r="K391">
        <v>1.44E-2</v>
      </c>
      <c r="L391">
        <v>0.96350000000000002</v>
      </c>
      <c r="M391">
        <v>1.54E-2</v>
      </c>
      <c r="N391">
        <v>0.37490000000000001</v>
      </c>
      <c r="O391">
        <v>0</v>
      </c>
      <c r="P391">
        <v>0.13059999999999999</v>
      </c>
      <c r="Q391" s="1">
        <v>55151.41</v>
      </c>
      <c r="R391">
        <v>0.32879999999999998</v>
      </c>
      <c r="S391">
        <v>0.1507</v>
      </c>
      <c r="T391">
        <v>0.52049999999999996</v>
      </c>
      <c r="U391">
        <v>11.2</v>
      </c>
      <c r="V391" s="1">
        <v>50521.21</v>
      </c>
      <c r="W391">
        <v>94.99</v>
      </c>
      <c r="X391" s="1">
        <v>186687.35999999999</v>
      </c>
      <c r="Y391">
        <v>0.84499999999999997</v>
      </c>
      <c r="Z391">
        <v>2.6200000000000001E-2</v>
      </c>
      <c r="AA391">
        <v>0.1288</v>
      </c>
      <c r="AB391">
        <v>0.155</v>
      </c>
      <c r="AC391">
        <v>186.69</v>
      </c>
      <c r="AD391" s="1">
        <v>4523.08</v>
      </c>
      <c r="AE391">
        <v>577.26</v>
      </c>
      <c r="AF391" s="1">
        <v>181102.46</v>
      </c>
      <c r="AG391">
        <v>415</v>
      </c>
      <c r="AH391" s="1">
        <v>35160</v>
      </c>
      <c r="AI391" s="1">
        <v>54459</v>
      </c>
      <c r="AJ391">
        <v>31.1</v>
      </c>
      <c r="AK391">
        <v>23.11</v>
      </c>
      <c r="AL391">
        <v>26.68</v>
      </c>
      <c r="AM391">
        <v>5.0999999999999996</v>
      </c>
      <c r="AN391" s="1">
        <v>1468.95</v>
      </c>
      <c r="AO391">
        <v>1.5843</v>
      </c>
      <c r="AP391" s="1">
        <v>1562.23</v>
      </c>
      <c r="AQ391" s="1">
        <v>2311.35</v>
      </c>
      <c r="AR391" s="1">
        <v>6520.73</v>
      </c>
      <c r="AS391">
        <v>694.57</v>
      </c>
      <c r="AT391">
        <v>289.22000000000003</v>
      </c>
      <c r="AU391" s="1">
        <v>11378.09</v>
      </c>
      <c r="AV391" s="1">
        <v>5784.66</v>
      </c>
      <c r="AW391">
        <v>0.35170000000000001</v>
      </c>
      <c r="AX391" s="1">
        <v>5505.46</v>
      </c>
      <c r="AY391">
        <v>0.3347</v>
      </c>
      <c r="AZ391" s="1">
        <v>4001.44</v>
      </c>
      <c r="BA391">
        <v>0.24329999999999999</v>
      </c>
      <c r="BB391" s="1">
        <v>1155.07</v>
      </c>
      <c r="BC391">
        <v>7.0199999999999999E-2</v>
      </c>
      <c r="BD391" s="1">
        <v>16446.63</v>
      </c>
      <c r="BE391" s="1">
        <v>4455.5</v>
      </c>
      <c r="BF391">
        <v>1.3728</v>
      </c>
      <c r="BG391">
        <v>0.4748</v>
      </c>
      <c r="BH391">
        <v>0.217</v>
      </c>
      <c r="BI391">
        <v>0.21429999999999999</v>
      </c>
      <c r="BJ391">
        <v>3.5099999999999999E-2</v>
      </c>
      <c r="BK391">
        <v>5.8900000000000001E-2</v>
      </c>
    </row>
    <row r="392" spans="1:63" x14ac:dyDescent="0.25">
      <c r="A392" t="s">
        <v>392</v>
      </c>
      <c r="B392">
        <v>48033</v>
      </c>
      <c r="C392">
        <v>137</v>
      </c>
      <c r="D392">
        <v>8.5</v>
      </c>
      <c r="E392" s="1">
        <v>1163.95</v>
      </c>
      <c r="F392" s="1">
        <v>1092.05</v>
      </c>
      <c r="G392">
        <v>2.7000000000000001E-3</v>
      </c>
      <c r="H392">
        <v>8.9999999999999998E-4</v>
      </c>
      <c r="I392">
        <v>3.7000000000000002E-3</v>
      </c>
      <c r="J392">
        <v>8.9999999999999998E-4</v>
      </c>
      <c r="K392">
        <v>2.1100000000000001E-2</v>
      </c>
      <c r="L392">
        <v>0.94230000000000003</v>
      </c>
      <c r="M392">
        <v>2.8400000000000002E-2</v>
      </c>
      <c r="N392">
        <v>0.31879999999999997</v>
      </c>
      <c r="O392">
        <v>1.04E-2</v>
      </c>
      <c r="P392">
        <v>0.13769999999999999</v>
      </c>
      <c r="Q392" s="1">
        <v>50997.919999999998</v>
      </c>
      <c r="R392">
        <v>0.4884</v>
      </c>
      <c r="S392">
        <v>0.1744</v>
      </c>
      <c r="T392">
        <v>0.3372</v>
      </c>
      <c r="U392">
        <v>13</v>
      </c>
      <c r="V392" s="1">
        <v>75901.23</v>
      </c>
      <c r="W392">
        <v>86.45</v>
      </c>
      <c r="X392" s="1">
        <v>272514.33</v>
      </c>
      <c r="Y392">
        <v>0.877</v>
      </c>
      <c r="Z392">
        <v>2.86E-2</v>
      </c>
      <c r="AA392">
        <v>9.4399999999999998E-2</v>
      </c>
      <c r="AB392">
        <v>0.123</v>
      </c>
      <c r="AC392">
        <v>272.51</v>
      </c>
      <c r="AD392" s="1">
        <v>8188.08</v>
      </c>
      <c r="AE392">
        <v>854.55</v>
      </c>
      <c r="AF392" s="1">
        <v>252514.13</v>
      </c>
      <c r="AG392">
        <v>551</v>
      </c>
      <c r="AH392" s="1">
        <v>43048</v>
      </c>
      <c r="AI392" s="1">
        <v>71304</v>
      </c>
      <c r="AJ392">
        <v>41.4</v>
      </c>
      <c r="AK392">
        <v>28.85</v>
      </c>
      <c r="AL392">
        <v>29.34</v>
      </c>
      <c r="AM392">
        <v>4.0999999999999996</v>
      </c>
      <c r="AN392">
        <v>96.81</v>
      </c>
      <c r="AO392">
        <v>1.0532999999999999</v>
      </c>
      <c r="AP392" s="1">
        <v>2006.04</v>
      </c>
      <c r="AQ392" s="1">
        <v>3127.92</v>
      </c>
      <c r="AR392" s="1">
        <v>5857.19</v>
      </c>
      <c r="AS392">
        <v>549.35</v>
      </c>
      <c r="AT392">
        <v>837.79</v>
      </c>
      <c r="AU392" s="1">
        <v>12378.29</v>
      </c>
      <c r="AV392" s="1">
        <v>5089.5200000000004</v>
      </c>
      <c r="AW392">
        <v>0.35249999999999998</v>
      </c>
      <c r="AX392" s="1">
        <v>7049.27</v>
      </c>
      <c r="AY392">
        <v>0.48820000000000002</v>
      </c>
      <c r="AZ392" s="1">
        <v>1412.69</v>
      </c>
      <c r="BA392">
        <v>9.7799999999999998E-2</v>
      </c>
      <c r="BB392">
        <v>886.62</v>
      </c>
      <c r="BC392">
        <v>6.1400000000000003E-2</v>
      </c>
      <c r="BD392" s="1">
        <v>14438.11</v>
      </c>
      <c r="BE392" s="1">
        <v>3593.88</v>
      </c>
      <c r="BF392">
        <v>0.58819999999999995</v>
      </c>
      <c r="BG392">
        <v>0.47389999999999999</v>
      </c>
      <c r="BH392">
        <v>0.15989999999999999</v>
      </c>
      <c r="BI392">
        <v>0.30880000000000002</v>
      </c>
      <c r="BJ392">
        <v>3.9300000000000002E-2</v>
      </c>
      <c r="BK392">
        <v>1.8100000000000002E-2</v>
      </c>
    </row>
    <row r="393" spans="1:63" x14ac:dyDescent="0.25">
      <c r="A393" t="s">
        <v>393</v>
      </c>
      <c r="B393">
        <v>48736</v>
      </c>
      <c r="C393">
        <v>6</v>
      </c>
      <c r="D393">
        <v>254.49</v>
      </c>
      <c r="E393" s="1">
        <v>1526.94</v>
      </c>
      <c r="F393" s="1">
        <v>1608.68</v>
      </c>
      <c r="G393">
        <v>3.7000000000000002E-3</v>
      </c>
      <c r="H393">
        <v>1.1999999999999999E-3</v>
      </c>
      <c r="I393">
        <v>0.25109999999999999</v>
      </c>
      <c r="J393">
        <v>3.7000000000000002E-3</v>
      </c>
      <c r="K393">
        <v>2.86E-2</v>
      </c>
      <c r="L393">
        <v>0.6159</v>
      </c>
      <c r="M393">
        <v>9.5699999999999993E-2</v>
      </c>
      <c r="N393">
        <v>0.997</v>
      </c>
      <c r="O393">
        <v>1.4999999999999999E-2</v>
      </c>
      <c r="P393">
        <v>0.15</v>
      </c>
      <c r="Q393" s="1">
        <v>68143.87</v>
      </c>
      <c r="R393">
        <v>0.1852</v>
      </c>
      <c r="S393">
        <v>0.22220000000000001</v>
      </c>
      <c r="T393">
        <v>0.59260000000000002</v>
      </c>
      <c r="U393">
        <v>19</v>
      </c>
      <c r="V393" s="1">
        <v>106259.05</v>
      </c>
      <c r="W393">
        <v>79.02</v>
      </c>
      <c r="X393" s="1">
        <v>92388.86</v>
      </c>
      <c r="Y393">
        <v>0.41170000000000001</v>
      </c>
      <c r="Z393">
        <v>0.54710000000000003</v>
      </c>
      <c r="AA393">
        <v>4.1200000000000001E-2</v>
      </c>
      <c r="AB393">
        <v>0.58830000000000005</v>
      </c>
      <c r="AC393">
        <v>92.39</v>
      </c>
      <c r="AD393" s="1">
        <v>5134.21</v>
      </c>
      <c r="AE393">
        <v>466.36</v>
      </c>
      <c r="AF393" s="1">
        <v>75111.5</v>
      </c>
      <c r="AG393">
        <v>43</v>
      </c>
      <c r="AH393" s="1">
        <v>23851</v>
      </c>
      <c r="AI393" s="1">
        <v>34028</v>
      </c>
      <c r="AJ393">
        <v>70.38</v>
      </c>
      <c r="AK393">
        <v>51.53</v>
      </c>
      <c r="AL393">
        <v>57.5</v>
      </c>
      <c r="AM393">
        <v>6.7</v>
      </c>
      <c r="AN393">
        <v>0</v>
      </c>
      <c r="AO393">
        <v>1.3540000000000001</v>
      </c>
      <c r="AP393" s="1">
        <v>2491.27</v>
      </c>
      <c r="AQ393" s="1">
        <v>2409.7800000000002</v>
      </c>
      <c r="AR393" s="1">
        <v>8335.7900000000009</v>
      </c>
      <c r="AS393" s="1">
        <v>1028.8800000000001</v>
      </c>
      <c r="AT393">
        <v>794.63</v>
      </c>
      <c r="AU393" s="1">
        <v>15060.35</v>
      </c>
      <c r="AV393" s="1">
        <v>9049.66</v>
      </c>
      <c r="AW393">
        <v>0.52039999999999997</v>
      </c>
      <c r="AX393" s="1">
        <v>4467.09</v>
      </c>
      <c r="AY393">
        <v>0.25690000000000002</v>
      </c>
      <c r="AZ393" s="1">
        <v>1529.26</v>
      </c>
      <c r="BA393">
        <v>8.7900000000000006E-2</v>
      </c>
      <c r="BB393" s="1">
        <v>2343.96</v>
      </c>
      <c r="BC393">
        <v>0.1348</v>
      </c>
      <c r="BD393" s="1">
        <v>17389.98</v>
      </c>
      <c r="BE393" s="1">
        <v>6932.19</v>
      </c>
      <c r="BF393">
        <v>4.7904</v>
      </c>
      <c r="BG393">
        <v>0.51959999999999995</v>
      </c>
      <c r="BH393">
        <v>0.22670000000000001</v>
      </c>
      <c r="BI393">
        <v>0.20960000000000001</v>
      </c>
      <c r="BJ393">
        <v>2.9399999999999999E-2</v>
      </c>
      <c r="BK393">
        <v>1.46E-2</v>
      </c>
    </row>
    <row r="394" spans="1:63" x14ac:dyDescent="0.25">
      <c r="A394" t="s">
        <v>394</v>
      </c>
      <c r="B394">
        <v>47365</v>
      </c>
      <c r="C394">
        <v>52</v>
      </c>
      <c r="D394">
        <v>181.78</v>
      </c>
      <c r="E394" s="1">
        <v>9452.51</v>
      </c>
      <c r="F394" s="1">
        <v>8357.93</v>
      </c>
      <c r="G394">
        <v>4.82E-2</v>
      </c>
      <c r="H394">
        <v>1.6000000000000001E-3</v>
      </c>
      <c r="I394">
        <v>0.3135</v>
      </c>
      <c r="J394">
        <v>6.9999999999999999E-4</v>
      </c>
      <c r="K394">
        <v>6.0100000000000001E-2</v>
      </c>
      <c r="L394">
        <v>0.4627</v>
      </c>
      <c r="M394">
        <v>0.1133</v>
      </c>
      <c r="N394">
        <v>0.71430000000000005</v>
      </c>
      <c r="O394">
        <v>4.4699999999999997E-2</v>
      </c>
      <c r="P394">
        <v>0.16739999999999999</v>
      </c>
      <c r="Q394" s="1">
        <v>67992.08</v>
      </c>
      <c r="R394">
        <v>0.16750000000000001</v>
      </c>
      <c r="S394">
        <v>0.1993</v>
      </c>
      <c r="T394">
        <v>0.63319999999999999</v>
      </c>
      <c r="U394">
        <v>62.82</v>
      </c>
      <c r="V394" s="1">
        <v>91069.08</v>
      </c>
      <c r="W394">
        <v>141.22</v>
      </c>
      <c r="X394" s="1">
        <v>161152.09</v>
      </c>
      <c r="Y394">
        <v>0.77669999999999995</v>
      </c>
      <c r="Z394">
        <v>0.1832</v>
      </c>
      <c r="AA394">
        <v>4.0099999999999997E-2</v>
      </c>
      <c r="AB394">
        <v>0.2233</v>
      </c>
      <c r="AC394">
        <v>161.15</v>
      </c>
      <c r="AD394" s="1">
        <v>6639.64</v>
      </c>
      <c r="AE394">
        <v>645.6</v>
      </c>
      <c r="AF394" s="1">
        <v>167390.14000000001</v>
      </c>
      <c r="AG394">
        <v>373</v>
      </c>
      <c r="AH394" s="1">
        <v>38076</v>
      </c>
      <c r="AI394" s="1">
        <v>62389</v>
      </c>
      <c r="AJ394">
        <v>61.94</v>
      </c>
      <c r="AK394">
        <v>39.270000000000003</v>
      </c>
      <c r="AL394">
        <v>44.85</v>
      </c>
      <c r="AM394">
        <v>4.33</v>
      </c>
      <c r="AN394">
        <v>0</v>
      </c>
      <c r="AO394">
        <v>0.66739999999999999</v>
      </c>
      <c r="AP394" s="1">
        <v>1270.5</v>
      </c>
      <c r="AQ394" s="1">
        <v>1867.81</v>
      </c>
      <c r="AR394" s="1">
        <v>7081.77</v>
      </c>
      <c r="AS394">
        <v>615.15</v>
      </c>
      <c r="AT394">
        <v>347.35</v>
      </c>
      <c r="AU394" s="1">
        <v>11182.58</v>
      </c>
      <c r="AV394" s="1">
        <v>4507.42</v>
      </c>
      <c r="AW394">
        <v>0.35599999999999998</v>
      </c>
      <c r="AX394" s="1">
        <v>5812.28</v>
      </c>
      <c r="AY394">
        <v>0.45910000000000001</v>
      </c>
      <c r="AZ394" s="1">
        <v>1155.5999999999999</v>
      </c>
      <c r="BA394">
        <v>9.1300000000000006E-2</v>
      </c>
      <c r="BB394" s="1">
        <v>1185.3699999999999</v>
      </c>
      <c r="BC394">
        <v>9.3600000000000003E-2</v>
      </c>
      <c r="BD394" s="1">
        <v>12660.67</v>
      </c>
      <c r="BE394" s="1">
        <v>2904.63</v>
      </c>
      <c r="BF394">
        <v>0.48399999999999999</v>
      </c>
      <c r="BG394">
        <v>0.5958</v>
      </c>
      <c r="BH394">
        <v>0.19950000000000001</v>
      </c>
      <c r="BI394">
        <v>0.17580000000000001</v>
      </c>
      <c r="BJ394">
        <v>1.8700000000000001E-2</v>
      </c>
      <c r="BK394">
        <v>1.0200000000000001E-2</v>
      </c>
    </row>
    <row r="395" spans="1:63" x14ac:dyDescent="0.25">
      <c r="A395" t="s">
        <v>395</v>
      </c>
      <c r="B395">
        <v>49635</v>
      </c>
      <c r="C395">
        <v>184</v>
      </c>
      <c r="D395">
        <v>8.27</v>
      </c>
      <c r="E395" s="1">
        <v>1521.06</v>
      </c>
      <c r="F395" s="1">
        <v>1299.98</v>
      </c>
      <c r="G395">
        <v>1.5E-3</v>
      </c>
      <c r="H395">
        <v>0</v>
      </c>
      <c r="I395">
        <v>0</v>
      </c>
      <c r="J395">
        <v>0</v>
      </c>
      <c r="K395">
        <v>9.1999999999999998E-3</v>
      </c>
      <c r="L395">
        <v>0.97460000000000002</v>
      </c>
      <c r="M395">
        <v>1.46E-2</v>
      </c>
      <c r="N395">
        <v>0.80830000000000002</v>
      </c>
      <c r="O395">
        <v>0</v>
      </c>
      <c r="P395">
        <v>0.18179999999999999</v>
      </c>
      <c r="Q395" s="1">
        <v>60233.440000000002</v>
      </c>
      <c r="R395">
        <v>0.125</v>
      </c>
      <c r="S395">
        <v>0.13389999999999999</v>
      </c>
      <c r="T395">
        <v>0.74109999999999998</v>
      </c>
      <c r="U395">
        <v>8.39</v>
      </c>
      <c r="V395" s="1">
        <v>85429.36</v>
      </c>
      <c r="W395">
        <v>171.88</v>
      </c>
      <c r="X395" s="1">
        <v>84061.22</v>
      </c>
      <c r="Y395">
        <v>0.85960000000000003</v>
      </c>
      <c r="Z395">
        <v>6.0999999999999999E-2</v>
      </c>
      <c r="AA395">
        <v>7.9500000000000001E-2</v>
      </c>
      <c r="AB395">
        <v>0.1404</v>
      </c>
      <c r="AC395">
        <v>84.06</v>
      </c>
      <c r="AD395" s="1">
        <v>1841.13</v>
      </c>
      <c r="AE395">
        <v>241.26</v>
      </c>
      <c r="AF395" s="1">
        <v>74935.67</v>
      </c>
      <c r="AG395">
        <v>42</v>
      </c>
      <c r="AH395" s="1">
        <v>31237</v>
      </c>
      <c r="AI395" s="1">
        <v>52136</v>
      </c>
      <c r="AJ395">
        <v>24.08</v>
      </c>
      <c r="AK395">
        <v>21.71</v>
      </c>
      <c r="AL395">
        <v>21.77</v>
      </c>
      <c r="AM395">
        <v>4.71</v>
      </c>
      <c r="AN395">
        <v>0</v>
      </c>
      <c r="AO395">
        <v>0.64659999999999995</v>
      </c>
      <c r="AP395" s="1">
        <v>1402.74</v>
      </c>
      <c r="AQ395" s="1">
        <v>3023.87</v>
      </c>
      <c r="AR395" s="1">
        <v>7740.95</v>
      </c>
      <c r="AS395">
        <v>627.94000000000005</v>
      </c>
      <c r="AT395">
        <v>406.64</v>
      </c>
      <c r="AU395" s="1">
        <v>13202.14</v>
      </c>
      <c r="AV395" s="1">
        <v>12983.98</v>
      </c>
      <c r="AW395">
        <v>0.76219999999999999</v>
      </c>
      <c r="AX395" s="1">
        <v>1585.93</v>
      </c>
      <c r="AY395">
        <v>9.3100000000000002E-2</v>
      </c>
      <c r="AZ395" s="1">
        <v>1046.93</v>
      </c>
      <c r="BA395">
        <v>6.1499999999999999E-2</v>
      </c>
      <c r="BB395" s="1">
        <v>1419.06</v>
      </c>
      <c r="BC395">
        <v>8.3299999999999999E-2</v>
      </c>
      <c r="BD395" s="1">
        <v>17035.900000000001</v>
      </c>
      <c r="BE395" s="1">
        <v>9676.1299999999992</v>
      </c>
      <c r="BF395">
        <v>3.5129000000000001</v>
      </c>
      <c r="BG395">
        <v>0.52159999999999995</v>
      </c>
      <c r="BH395">
        <v>0.2172</v>
      </c>
      <c r="BI395">
        <v>0.22939999999999999</v>
      </c>
      <c r="BJ395">
        <v>2.3599999999999999E-2</v>
      </c>
      <c r="BK395">
        <v>8.3000000000000001E-3</v>
      </c>
    </row>
    <row r="396" spans="1:63" x14ac:dyDescent="0.25">
      <c r="A396" t="s">
        <v>396</v>
      </c>
      <c r="B396">
        <v>49908</v>
      </c>
      <c r="C396">
        <v>32</v>
      </c>
      <c r="D396">
        <v>55.44</v>
      </c>
      <c r="E396" s="1">
        <v>1774.05</v>
      </c>
      <c r="F396" s="1">
        <v>1780.38</v>
      </c>
      <c r="G396">
        <v>8.9999999999999993E-3</v>
      </c>
      <c r="H396">
        <v>5.9999999999999995E-4</v>
      </c>
      <c r="I396">
        <v>8.3999999999999995E-3</v>
      </c>
      <c r="J396">
        <v>0</v>
      </c>
      <c r="K396">
        <v>1.01E-2</v>
      </c>
      <c r="L396">
        <v>0.95450000000000002</v>
      </c>
      <c r="M396">
        <v>1.7399999999999999E-2</v>
      </c>
      <c r="N396">
        <v>0.2893</v>
      </c>
      <c r="O396">
        <v>3.3999999999999998E-3</v>
      </c>
      <c r="P396">
        <v>0.12</v>
      </c>
      <c r="Q396" s="1">
        <v>59944.57</v>
      </c>
      <c r="R396">
        <v>8.4699999999999998E-2</v>
      </c>
      <c r="S396">
        <v>0.16950000000000001</v>
      </c>
      <c r="T396">
        <v>0.74580000000000002</v>
      </c>
      <c r="U396">
        <v>15.25</v>
      </c>
      <c r="V396" s="1">
        <v>72151.87</v>
      </c>
      <c r="W396">
        <v>112.7</v>
      </c>
      <c r="X396" s="1">
        <v>184975.08</v>
      </c>
      <c r="Y396">
        <v>0.79490000000000005</v>
      </c>
      <c r="Z396">
        <v>0.1037</v>
      </c>
      <c r="AA396">
        <v>0.1014</v>
      </c>
      <c r="AB396">
        <v>0.2051</v>
      </c>
      <c r="AC396">
        <v>184.98</v>
      </c>
      <c r="AD396" s="1">
        <v>5389.94</v>
      </c>
      <c r="AE396">
        <v>694.09</v>
      </c>
      <c r="AF396" s="1">
        <v>157687.15</v>
      </c>
      <c r="AG396">
        <v>323</v>
      </c>
      <c r="AH396" s="1">
        <v>39575</v>
      </c>
      <c r="AI396" s="1">
        <v>60128</v>
      </c>
      <c r="AJ396">
        <v>49.6</v>
      </c>
      <c r="AK396">
        <v>26.8</v>
      </c>
      <c r="AL396">
        <v>27.07</v>
      </c>
      <c r="AM396">
        <v>4.7</v>
      </c>
      <c r="AN396" s="1">
        <v>1821.05</v>
      </c>
      <c r="AO396">
        <v>1.0989</v>
      </c>
      <c r="AP396" s="1">
        <v>1575.72</v>
      </c>
      <c r="AQ396" s="1">
        <v>2128.65</v>
      </c>
      <c r="AR396" s="1">
        <v>6271.68</v>
      </c>
      <c r="AS396">
        <v>429.91</v>
      </c>
      <c r="AT396">
        <v>210.6</v>
      </c>
      <c r="AU396" s="1">
        <v>10616.56</v>
      </c>
      <c r="AV396" s="1">
        <v>5391.06</v>
      </c>
      <c r="AW396">
        <v>0.41410000000000002</v>
      </c>
      <c r="AX396" s="1">
        <v>6111.17</v>
      </c>
      <c r="AY396">
        <v>0.46939999999999998</v>
      </c>
      <c r="AZ396">
        <v>991.55</v>
      </c>
      <c r="BA396">
        <v>7.6200000000000004E-2</v>
      </c>
      <c r="BB396">
        <v>524.58000000000004</v>
      </c>
      <c r="BC396">
        <v>4.0300000000000002E-2</v>
      </c>
      <c r="BD396" s="1">
        <v>13018.34</v>
      </c>
      <c r="BE396" s="1">
        <v>4981.7299999999996</v>
      </c>
      <c r="BF396">
        <v>1.0282</v>
      </c>
      <c r="BG396">
        <v>0.56059999999999999</v>
      </c>
      <c r="BH396">
        <v>0.22209999999999999</v>
      </c>
      <c r="BI396">
        <v>0.14960000000000001</v>
      </c>
      <c r="BJ396">
        <v>4.65E-2</v>
      </c>
      <c r="BK396">
        <v>2.12E-2</v>
      </c>
    </row>
    <row r="397" spans="1:63" x14ac:dyDescent="0.25">
      <c r="A397" t="s">
        <v>397</v>
      </c>
      <c r="B397">
        <v>46268</v>
      </c>
      <c r="C397">
        <v>68</v>
      </c>
      <c r="D397">
        <v>23.03</v>
      </c>
      <c r="E397" s="1">
        <v>1566.28</v>
      </c>
      <c r="F397" s="1">
        <v>1572.22</v>
      </c>
      <c r="G397">
        <v>3.8E-3</v>
      </c>
      <c r="H397">
        <v>5.9999999999999995E-4</v>
      </c>
      <c r="I397">
        <v>1.15E-2</v>
      </c>
      <c r="J397">
        <v>5.9999999999999995E-4</v>
      </c>
      <c r="K397">
        <v>2.8000000000000001E-2</v>
      </c>
      <c r="L397">
        <v>0.91600000000000004</v>
      </c>
      <c r="M397">
        <v>3.9399999999999998E-2</v>
      </c>
      <c r="N397">
        <v>0.3049</v>
      </c>
      <c r="O397">
        <v>0</v>
      </c>
      <c r="P397">
        <v>0.14080000000000001</v>
      </c>
      <c r="Q397" s="1">
        <v>58874.51</v>
      </c>
      <c r="R397">
        <v>0.28439999999999999</v>
      </c>
      <c r="S397">
        <v>0.1651</v>
      </c>
      <c r="T397">
        <v>0.55049999999999999</v>
      </c>
      <c r="U397">
        <v>13</v>
      </c>
      <c r="V397" s="1">
        <v>91152.38</v>
      </c>
      <c r="W397">
        <v>113.29</v>
      </c>
      <c r="X397" s="1">
        <v>156999.73000000001</v>
      </c>
      <c r="Y397">
        <v>0.84830000000000005</v>
      </c>
      <c r="Z397">
        <v>0.1027</v>
      </c>
      <c r="AA397">
        <v>4.9099999999999998E-2</v>
      </c>
      <c r="AB397">
        <v>0.1517</v>
      </c>
      <c r="AC397">
        <v>157</v>
      </c>
      <c r="AD397" s="1">
        <v>4668.42</v>
      </c>
      <c r="AE397">
        <v>682.49</v>
      </c>
      <c r="AF397" s="1">
        <v>153019.98000000001</v>
      </c>
      <c r="AG397">
        <v>291</v>
      </c>
      <c r="AH397" s="1">
        <v>36740</v>
      </c>
      <c r="AI397" s="1">
        <v>60064</v>
      </c>
      <c r="AJ397">
        <v>33.47</v>
      </c>
      <c r="AK397">
        <v>29.17</v>
      </c>
      <c r="AL397">
        <v>32.64</v>
      </c>
      <c r="AM397">
        <v>5.6</v>
      </c>
      <c r="AN397" s="1">
        <v>1444.31</v>
      </c>
      <c r="AO397">
        <v>1.236</v>
      </c>
      <c r="AP397" s="1">
        <v>1132.3</v>
      </c>
      <c r="AQ397" s="1">
        <v>2017.06</v>
      </c>
      <c r="AR397" s="1">
        <v>6502.34</v>
      </c>
      <c r="AS397">
        <v>776.29</v>
      </c>
      <c r="AT397">
        <v>499.99</v>
      </c>
      <c r="AU397" s="1">
        <v>10927.99</v>
      </c>
      <c r="AV397" s="1">
        <v>5225.78</v>
      </c>
      <c r="AW397">
        <v>0.4103</v>
      </c>
      <c r="AX397" s="1">
        <v>5206.97</v>
      </c>
      <c r="AY397">
        <v>0.40889999999999999</v>
      </c>
      <c r="AZ397" s="1">
        <v>1641.03</v>
      </c>
      <c r="BA397">
        <v>0.12889999999999999</v>
      </c>
      <c r="BB397">
        <v>661.67</v>
      </c>
      <c r="BC397">
        <v>5.1999999999999998E-2</v>
      </c>
      <c r="BD397" s="1">
        <v>12735.44</v>
      </c>
      <c r="BE397" s="1">
        <v>4933.76</v>
      </c>
      <c r="BF397">
        <v>1.2122999999999999</v>
      </c>
      <c r="BG397">
        <v>0.5353</v>
      </c>
      <c r="BH397">
        <v>0.20669999999999999</v>
      </c>
      <c r="BI397">
        <v>0.2104</v>
      </c>
      <c r="BJ397">
        <v>3.4099999999999998E-2</v>
      </c>
      <c r="BK397">
        <v>1.35E-2</v>
      </c>
    </row>
    <row r="398" spans="1:63" x14ac:dyDescent="0.25">
      <c r="A398" t="s">
        <v>398</v>
      </c>
      <c r="B398">
        <v>50575</v>
      </c>
      <c r="C398">
        <v>92</v>
      </c>
      <c r="D398">
        <v>12.38</v>
      </c>
      <c r="E398" s="1">
        <v>1138.76</v>
      </c>
      <c r="F398" s="1">
        <v>1317.82</v>
      </c>
      <c r="G398">
        <v>8.0000000000000004E-4</v>
      </c>
      <c r="H398">
        <v>0</v>
      </c>
      <c r="I398">
        <v>2.3E-3</v>
      </c>
      <c r="J398">
        <v>0</v>
      </c>
      <c r="K398">
        <v>1.8200000000000001E-2</v>
      </c>
      <c r="L398">
        <v>0.95450000000000002</v>
      </c>
      <c r="M398">
        <v>2.4299999999999999E-2</v>
      </c>
      <c r="N398">
        <v>0.35020000000000001</v>
      </c>
      <c r="O398">
        <v>4.8999999999999998E-3</v>
      </c>
      <c r="P398">
        <v>0.10489999999999999</v>
      </c>
      <c r="Q398" s="1">
        <v>57452.62</v>
      </c>
      <c r="R398">
        <v>0.1263</v>
      </c>
      <c r="S398">
        <v>0.2316</v>
      </c>
      <c r="T398">
        <v>0.6421</v>
      </c>
      <c r="U398">
        <v>15</v>
      </c>
      <c r="V398" s="1">
        <v>68418.67</v>
      </c>
      <c r="W398">
        <v>73.27</v>
      </c>
      <c r="X398" s="1">
        <v>157026.71</v>
      </c>
      <c r="Y398">
        <v>0.82030000000000003</v>
      </c>
      <c r="Z398">
        <v>6.7799999999999999E-2</v>
      </c>
      <c r="AA398">
        <v>0.1119</v>
      </c>
      <c r="AB398">
        <v>0.1797</v>
      </c>
      <c r="AC398">
        <v>157.03</v>
      </c>
      <c r="AD398" s="1">
        <v>4105.21</v>
      </c>
      <c r="AE398">
        <v>430.01</v>
      </c>
      <c r="AF398" s="1">
        <v>123509.89</v>
      </c>
      <c r="AG398">
        <v>158</v>
      </c>
      <c r="AH398" s="1">
        <v>34506</v>
      </c>
      <c r="AI398" s="1">
        <v>53705</v>
      </c>
      <c r="AJ398">
        <v>30.5</v>
      </c>
      <c r="AK398">
        <v>25.51</v>
      </c>
      <c r="AL398">
        <v>26.64</v>
      </c>
      <c r="AM398">
        <v>4.7</v>
      </c>
      <c r="AN398" s="1">
        <v>1987.27</v>
      </c>
      <c r="AO398">
        <v>1.6565000000000001</v>
      </c>
      <c r="AP398" s="1">
        <v>1243.71</v>
      </c>
      <c r="AQ398" s="1">
        <v>2343.4</v>
      </c>
      <c r="AR398" s="1">
        <v>7137.85</v>
      </c>
      <c r="AS398">
        <v>230.97</v>
      </c>
      <c r="AT398">
        <v>446.62</v>
      </c>
      <c r="AU398" s="1">
        <v>11402.56</v>
      </c>
      <c r="AV398" s="1">
        <v>5860.13</v>
      </c>
      <c r="AW398">
        <v>0.44240000000000002</v>
      </c>
      <c r="AX398" s="1">
        <v>4602.21</v>
      </c>
      <c r="AY398">
        <v>0.34749999999999998</v>
      </c>
      <c r="AZ398" s="1">
        <v>1814.83</v>
      </c>
      <c r="BA398">
        <v>0.13700000000000001</v>
      </c>
      <c r="BB398">
        <v>967.92</v>
      </c>
      <c r="BC398">
        <v>7.3099999999999998E-2</v>
      </c>
      <c r="BD398" s="1">
        <v>13245.09</v>
      </c>
      <c r="BE398" s="1">
        <v>7443.62</v>
      </c>
      <c r="BF398">
        <v>2.1907000000000001</v>
      </c>
      <c r="BG398">
        <v>0.53690000000000004</v>
      </c>
      <c r="BH398">
        <v>0.29010000000000002</v>
      </c>
      <c r="BI398">
        <v>0.13619999999999999</v>
      </c>
      <c r="BJ398">
        <v>3.1E-2</v>
      </c>
      <c r="BK398">
        <v>5.7999999999999996E-3</v>
      </c>
    </row>
    <row r="399" spans="1:63" x14ac:dyDescent="0.25">
      <c r="A399" t="s">
        <v>399</v>
      </c>
      <c r="B399">
        <v>50716</v>
      </c>
      <c r="C399">
        <v>8</v>
      </c>
      <c r="D399">
        <v>99.5</v>
      </c>
      <c r="E399">
        <v>795.97</v>
      </c>
      <c r="F399">
        <v>869.81</v>
      </c>
      <c r="G399">
        <v>9.1999999999999998E-3</v>
      </c>
      <c r="H399">
        <v>0</v>
      </c>
      <c r="I399">
        <v>1.04E-2</v>
      </c>
      <c r="J399">
        <v>0</v>
      </c>
      <c r="K399">
        <v>0.14149999999999999</v>
      </c>
      <c r="L399">
        <v>0.75829999999999997</v>
      </c>
      <c r="M399">
        <v>8.0600000000000005E-2</v>
      </c>
      <c r="N399">
        <v>0.51190000000000002</v>
      </c>
      <c r="O399">
        <v>0</v>
      </c>
      <c r="P399">
        <v>0.1615</v>
      </c>
      <c r="Q399" s="1">
        <v>65709.64</v>
      </c>
      <c r="R399">
        <v>0.21129999999999999</v>
      </c>
      <c r="S399">
        <v>0.22539999999999999</v>
      </c>
      <c r="T399">
        <v>0.56340000000000001</v>
      </c>
      <c r="U399">
        <v>8.1</v>
      </c>
      <c r="V399" s="1">
        <v>81087.41</v>
      </c>
      <c r="W399">
        <v>88.86</v>
      </c>
      <c r="X399" s="1">
        <v>153966.07</v>
      </c>
      <c r="Y399">
        <v>0.59819999999999995</v>
      </c>
      <c r="Z399">
        <v>0.36820000000000003</v>
      </c>
      <c r="AA399">
        <v>3.3599999999999998E-2</v>
      </c>
      <c r="AB399">
        <v>0.40179999999999999</v>
      </c>
      <c r="AC399">
        <v>153.97</v>
      </c>
      <c r="AD399" s="1">
        <v>8128.25</v>
      </c>
      <c r="AE399">
        <v>690.74</v>
      </c>
      <c r="AF399" s="1">
        <v>129551.58</v>
      </c>
      <c r="AG399">
        <v>183</v>
      </c>
      <c r="AH399" s="1">
        <v>38325</v>
      </c>
      <c r="AI399" s="1">
        <v>56095</v>
      </c>
      <c r="AJ399">
        <v>77.599999999999994</v>
      </c>
      <c r="AK399">
        <v>45.43</v>
      </c>
      <c r="AL399">
        <v>62.5</v>
      </c>
      <c r="AM399">
        <v>6</v>
      </c>
      <c r="AN399">
        <v>99.85</v>
      </c>
      <c r="AO399">
        <v>1.0311999999999999</v>
      </c>
      <c r="AP399" s="1">
        <v>2023.95</v>
      </c>
      <c r="AQ399" s="1">
        <v>2098.8000000000002</v>
      </c>
      <c r="AR399" s="1">
        <v>7873.69</v>
      </c>
      <c r="AS399">
        <v>665.87</v>
      </c>
      <c r="AT399">
        <v>671.7</v>
      </c>
      <c r="AU399" s="1">
        <v>13334.01</v>
      </c>
      <c r="AV399" s="1">
        <v>4870.01</v>
      </c>
      <c r="AW399">
        <v>0.3125</v>
      </c>
      <c r="AX399" s="1">
        <v>7055.03</v>
      </c>
      <c r="AY399">
        <v>0.45269999999999999</v>
      </c>
      <c r="AZ399" s="1">
        <v>2660.39</v>
      </c>
      <c r="BA399">
        <v>0.17069999999999999</v>
      </c>
      <c r="BB399">
        <v>998.31</v>
      </c>
      <c r="BC399">
        <v>6.4100000000000004E-2</v>
      </c>
      <c r="BD399" s="1">
        <v>15583.74</v>
      </c>
      <c r="BE399" s="1">
        <v>4529.51</v>
      </c>
      <c r="BF399">
        <v>1.1014999999999999</v>
      </c>
      <c r="BG399">
        <v>0.5343</v>
      </c>
      <c r="BH399">
        <v>0.20039999999999999</v>
      </c>
      <c r="BI399">
        <v>0.21790000000000001</v>
      </c>
      <c r="BJ399">
        <v>3.39E-2</v>
      </c>
      <c r="BK399">
        <v>1.35E-2</v>
      </c>
    </row>
    <row r="400" spans="1:63" x14ac:dyDescent="0.25">
      <c r="A400" t="s">
        <v>400</v>
      </c>
      <c r="B400">
        <v>44552</v>
      </c>
      <c r="C400">
        <v>25</v>
      </c>
      <c r="D400">
        <v>77.760000000000005</v>
      </c>
      <c r="E400" s="1">
        <v>1944.05</v>
      </c>
      <c r="F400" s="1">
        <v>2442.14</v>
      </c>
      <c r="G400">
        <v>1.06E-2</v>
      </c>
      <c r="H400">
        <v>4.0000000000000002E-4</v>
      </c>
      <c r="I400">
        <v>1.84E-2</v>
      </c>
      <c r="J400">
        <v>4.0000000000000002E-4</v>
      </c>
      <c r="K400">
        <v>8.9999999999999993E-3</v>
      </c>
      <c r="L400">
        <v>0.92749999999999999</v>
      </c>
      <c r="M400">
        <v>3.3599999999999998E-2</v>
      </c>
      <c r="N400">
        <v>0.38400000000000001</v>
      </c>
      <c r="O400">
        <v>5.7999999999999996E-3</v>
      </c>
      <c r="P400">
        <v>0.1948</v>
      </c>
      <c r="Q400" s="1">
        <v>58643.57</v>
      </c>
      <c r="R400">
        <v>0.13730000000000001</v>
      </c>
      <c r="S400">
        <v>0.1961</v>
      </c>
      <c r="T400">
        <v>0.66669999999999996</v>
      </c>
      <c r="U400">
        <v>18</v>
      </c>
      <c r="V400" s="1">
        <v>74844.17</v>
      </c>
      <c r="W400">
        <v>107.77</v>
      </c>
      <c r="X400" s="1">
        <v>162955.56</v>
      </c>
      <c r="Y400">
        <v>0.79149999999999998</v>
      </c>
      <c r="Z400">
        <v>0.1278</v>
      </c>
      <c r="AA400">
        <v>8.0699999999999994E-2</v>
      </c>
      <c r="AB400">
        <v>0.20849999999999999</v>
      </c>
      <c r="AC400">
        <v>162.96</v>
      </c>
      <c r="AD400" s="1">
        <v>5127.4799999999996</v>
      </c>
      <c r="AE400">
        <v>632.30999999999995</v>
      </c>
      <c r="AF400" s="1">
        <v>121588.5</v>
      </c>
      <c r="AG400">
        <v>151</v>
      </c>
      <c r="AH400" s="1">
        <v>40309</v>
      </c>
      <c r="AI400" s="1">
        <v>61166</v>
      </c>
      <c r="AJ400">
        <v>56.7</v>
      </c>
      <c r="AK400">
        <v>27.95</v>
      </c>
      <c r="AL400">
        <v>37.29</v>
      </c>
      <c r="AM400">
        <v>5.9</v>
      </c>
      <c r="AN400">
        <v>525.94000000000005</v>
      </c>
      <c r="AO400">
        <v>0.78139999999999998</v>
      </c>
      <c r="AP400" s="1">
        <v>1025.46</v>
      </c>
      <c r="AQ400" s="1">
        <v>1677.16</v>
      </c>
      <c r="AR400" s="1">
        <v>5887.85</v>
      </c>
      <c r="AS400">
        <v>994.24</v>
      </c>
      <c r="AT400">
        <v>234.15</v>
      </c>
      <c r="AU400" s="1">
        <v>9818.86</v>
      </c>
      <c r="AV400" s="1">
        <v>3803.55</v>
      </c>
      <c r="AW400">
        <v>0.3463</v>
      </c>
      <c r="AX400" s="1">
        <v>3834.36</v>
      </c>
      <c r="AY400">
        <v>0.34910000000000002</v>
      </c>
      <c r="AZ400" s="1">
        <v>2748.83</v>
      </c>
      <c r="BA400">
        <v>0.25019999999999998</v>
      </c>
      <c r="BB400">
        <v>598.13</v>
      </c>
      <c r="BC400">
        <v>5.4399999999999997E-2</v>
      </c>
      <c r="BD400" s="1">
        <v>10984.86</v>
      </c>
      <c r="BE400" s="1">
        <v>5263.4</v>
      </c>
      <c r="BF400">
        <v>1.1514</v>
      </c>
      <c r="BG400">
        <v>0.59079999999999999</v>
      </c>
      <c r="BH400">
        <v>0.2344</v>
      </c>
      <c r="BI400">
        <v>0.1439</v>
      </c>
      <c r="BJ400">
        <v>2.18E-2</v>
      </c>
      <c r="BK400">
        <v>9.1000000000000004E-3</v>
      </c>
    </row>
    <row r="401" spans="1:63" x14ac:dyDescent="0.25">
      <c r="A401" t="s">
        <v>401</v>
      </c>
      <c r="B401">
        <v>44560</v>
      </c>
      <c r="C401">
        <v>32</v>
      </c>
      <c r="D401">
        <v>89.2</v>
      </c>
      <c r="E401" s="1">
        <v>2854.35</v>
      </c>
      <c r="F401" s="1">
        <v>2651.52</v>
      </c>
      <c r="G401">
        <v>3.8E-3</v>
      </c>
      <c r="H401">
        <v>4.0000000000000002E-4</v>
      </c>
      <c r="I401">
        <v>1.1299999999999999E-2</v>
      </c>
      <c r="J401">
        <v>1.1000000000000001E-3</v>
      </c>
      <c r="K401">
        <v>0.12820000000000001</v>
      </c>
      <c r="L401">
        <v>0.80210000000000004</v>
      </c>
      <c r="M401">
        <v>5.3100000000000001E-2</v>
      </c>
      <c r="N401">
        <v>0.50749999999999995</v>
      </c>
      <c r="O401">
        <v>4.2900000000000001E-2</v>
      </c>
      <c r="P401">
        <v>0.15989999999999999</v>
      </c>
      <c r="Q401" s="1">
        <v>63351.16</v>
      </c>
      <c r="R401">
        <v>0.1061</v>
      </c>
      <c r="S401">
        <v>0.13969999999999999</v>
      </c>
      <c r="T401">
        <v>0.75419999999999998</v>
      </c>
      <c r="U401">
        <v>17</v>
      </c>
      <c r="V401" s="1">
        <v>91325.759999999995</v>
      </c>
      <c r="W401">
        <v>162.22999999999999</v>
      </c>
      <c r="X401" s="1">
        <v>121382.8</v>
      </c>
      <c r="Y401">
        <v>0.79810000000000003</v>
      </c>
      <c r="Z401">
        <v>0.15970000000000001</v>
      </c>
      <c r="AA401">
        <v>4.2200000000000001E-2</v>
      </c>
      <c r="AB401">
        <v>0.2019</v>
      </c>
      <c r="AC401">
        <v>121.38</v>
      </c>
      <c r="AD401" s="1">
        <v>3467.99</v>
      </c>
      <c r="AE401">
        <v>380.03</v>
      </c>
      <c r="AF401" s="1">
        <v>113207.86</v>
      </c>
      <c r="AG401">
        <v>127</v>
      </c>
      <c r="AH401" s="1">
        <v>31859</v>
      </c>
      <c r="AI401" s="1">
        <v>54566</v>
      </c>
      <c r="AJ401">
        <v>46.3</v>
      </c>
      <c r="AK401">
        <v>27.45</v>
      </c>
      <c r="AL401">
        <v>29.48</v>
      </c>
      <c r="AM401">
        <v>4.9000000000000004</v>
      </c>
      <c r="AN401">
        <v>832.02</v>
      </c>
      <c r="AO401">
        <v>1.079</v>
      </c>
      <c r="AP401" s="1">
        <v>1389.62</v>
      </c>
      <c r="AQ401" s="1">
        <v>1638.58</v>
      </c>
      <c r="AR401" s="1">
        <v>6615.31</v>
      </c>
      <c r="AS401">
        <v>481.67</v>
      </c>
      <c r="AT401">
        <v>73.459999999999994</v>
      </c>
      <c r="AU401" s="1">
        <v>10198.64</v>
      </c>
      <c r="AV401" s="1">
        <v>6281.75</v>
      </c>
      <c r="AW401">
        <v>0.52110000000000001</v>
      </c>
      <c r="AX401" s="1">
        <v>3962.22</v>
      </c>
      <c r="AY401">
        <v>0.32869999999999999</v>
      </c>
      <c r="AZ401">
        <v>929.79</v>
      </c>
      <c r="BA401">
        <v>7.7100000000000002E-2</v>
      </c>
      <c r="BB401">
        <v>880.36</v>
      </c>
      <c r="BC401">
        <v>7.2999999999999995E-2</v>
      </c>
      <c r="BD401" s="1">
        <v>12054.11</v>
      </c>
      <c r="BE401" s="1">
        <v>4857.9799999999996</v>
      </c>
      <c r="BF401">
        <v>1.327</v>
      </c>
      <c r="BG401">
        <v>0.51119999999999999</v>
      </c>
      <c r="BH401">
        <v>0.2261</v>
      </c>
      <c r="BI401">
        <v>0.22189999999999999</v>
      </c>
      <c r="BJ401">
        <v>2.92E-2</v>
      </c>
      <c r="BK401">
        <v>1.15E-2</v>
      </c>
    </row>
    <row r="402" spans="1:63" x14ac:dyDescent="0.25">
      <c r="A402" t="s">
        <v>402</v>
      </c>
      <c r="B402">
        <v>50567</v>
      </c>
      <c r="C402">
        <v>73</v>
      </c>
      <c r="D402">
        <v>18.89</v>
      </c>
      <c r="E402" s="1">
        <v>1379.21</v>
      </c>
      <c r="F402" s="1">
        <v>1380.1</v>
      </c>
      <c r="G402">
        <v>1.4E-3</v>
      </c>
      <c r="H402">
        <v>0</v>
      </c>
      <c r="I402">
        <v>6.4999999999999997E-3</v>
      </c>
      <c r="J402">
        <v>0</v>
      </c>
      <c r="K402">
        <v>1.4500000000000001E-2</v>
      </c>
      <c r="L402">
        <v>0.95</v>
      </c>
      <c r="M402">
        <v>2.75E-2</v>
      </c>
      <c r="N402">
        <v>0.26950000000000002</v>
      </c>
      <c r="O402">
        <v>5.1999999999999998E-3</v>
      </c>
      <c r="P402">
        <v>0.1241</v>
      </c>
      <c r="Q402" s="1">
        <v>54840.05</v>
      </c>
      <c r="R402">
        <v>0.21049999999999999</v>
      </c>
      <c r="S402">
        <v>0.21049999999999999</v>
      </c>
      <c r="T402">
        <v>0.57889999999999997</v>
      </c>
      <c r="U402">
        <v>11</v>
      </c>
      <c r="V402" s="1">
        <v>66482.91</v>
      </c>
      <c r="W402">
        <v>120.94</v>
      </c>
      <c r="X402" s="1">
        <v>134287.24</v>
      </c>
      <c r="Y402">
        <v>0.86419999999999997</v>
      </c>
      <c r="Z402">
        <v>9.2200000000000004E-2</v>
      </c>
      <c r="AA402">
        <v>4.3499999999999997E-2</v>
      </c>
      <c r="AB402">
        <v>0.1358</v>
      </c>
      <c r="AC402">
        <v>134.29</v>
      </c>
      <c r="AD402" s="1">
        <v>3299.25</v>
      </c>
      <c r="AE402">
        <v>437.95</v>
      </c>
      <c r="AF402" s="1">
        <v>135292.67000000001</v>
      </c>
      <c r="AG402">
        <v>214</v>
      </c>
      <c r="AH402" s="1">
        <v>35285</v>
      </c>
      <c r="AI402" s="1">
        <v>54871</v>
      </c>
      <c r="AJ402">
        <v>32.1</v>
      </c>
      <c r="AK402">
        <v>23.77</v>
      </c>
      <c r="AL402">
        <v>28.46</v>
      </c>
      <c r="AM402">
        <v>4.3</v>
      </c>
      <c r="AN402">
        <v>968.36</v>
      </c>
      <c r="AO402">
        <v>1.1821999999999999</v>
      </c>
      <c r="AP402" s="1">
        <v>1149.81</v>
      </c>
      <c r="AQ402" s="1">
        <v>1917.56</v>
      </c>
      <c r="AR402" s="1">
        <v>6065.17</v>
      </c>
      <c r="AS402">
        <v>389.44</v>
      </c>
      <c r="AT402">
        <v>281.97000000000003</v>
      </c>
      <c r="AU402" s="1">
        <v>9803.9500000000007</v>
      </c>
      <c r="AV402" s="1">
        <v>5489.44</v>
      </c>
      <c r="AW402">
        <v>0.49769999999999998</v>
      </c>
      <c r="AX402" s="1">
        <v>3685.5</v>
      </c>
      <c r="AY402">
        <v>0.33410000000000001</v>
      </c>
      <c r="AZ402" s="1">
        <v>1224.43</v>
      </c>
      <c r="BA402">
        <v>0.111</v>
      </c>
      <c r="BB402">
        <v>630.9</v>
      </c>
      <c r="BC402">
        <v>5.7200000000000001E-2</v>
      </c>
      <c r="BD402" s="1">
        <v>11030.27</v>
      </c>
      <c r="BE402" s="1">
        <v>4991.93</v>
      </c>
      <c r="BF402">
        <v>1.6152</v>
      </c>
      <c r="BG402">
        <v>0.52680000000000005</v>
      </c>
      <c r="BH402">
        <v>0.25609999999999999</v>
      </c>
      <c r="BI402">
        <v>0.1762</v>
      </c>
      <c r="BJ402">
        <v>2.7900000000000001E-2</v>
      </c>
      <c r="BK402">
        <v>1.2999999999999999E-2</v>
      </c>
    </row>
    <row r="403" spans="1:63" x14ac:dyDescent="0.25">
      <c r="A403" t="s">
        <v>403</v>
      </c>
      <c r="B403">
        <v>44578</v>
      </c>
      <c r="C403">
        <v>3</v>
      </c>
      <c r="D403">
        <v>641.16</v>
      </c>
      <c r="E403" s="1">
        <v>1923.49</v>
      </c>
      <c r="F403" s="1">
        <v>1820.81</v>
      </c>
      <c r="G403">
        <v>1.6000000000000001E-3</v>
      </c>
      <c r="H403">
        <v>5.0000000000000001E-4</v>
      </c>
      <c r="I403">
        <v>0.14230000000000001</v>
      </c>
      <c r="J403">
        <v>5.0000000000000001E-4</v>
      </c>
      <c r="K403">
        <v>0.12970000000000001</v>
      </c>
      <c r="L403">
        <v>0.66979999999999995</v>
      </c>
      <c r="M403">
        <v>5.5500000000000001E-2</v>
      </c>
      <c r="N403">
        <v>0.63200000000000001</v>
      </c>
      <c r="O403">
        <v>4.1799999999999997E-2</v>
      </c>
      <c r="P403">
        <v>0.17100000000000001</v>
      </c>
      <c r="Q403" s="1">
        <v>67287.17</v>
      </c>
      <c r="R403">
        <v>0.3488</v>
      </c>
      <c r="S403">
        <v>0.1686</v>
      </c>
      <c r="T403">
        <v>0.48259999999999997</v>
      </c>
      <c r="U403">
        <v>17.2</v>
      </c>
      <c r="V403" s="1">
        <v>88415.76</v>
      </c>
      <c r="W403">
        <v>109.19</v>
      </c>
      <c r="X403" s="1">
        <v>215617.87</v>
      </c>
      <c r="Y403">
        <v>0.5373</v>
      </c>
      <c r="Z403">
        <v>0.40689999999999998</v>
      </c>
      <c r="AA403">
        <v>5.5800000000000002E-2</v>
      </c>
      <c r="AB403">
        <v>0.4627</v>
      </c>
      <c r="AC403">
        <v>215.62</v>
      </c>
      <c r="AD403" s="1">
        <v>9526.0499999999993</v>
      </c>
      <c r="AE403">
        <v>677.06</v>
      </c>
      <c r="AF403" s="1">
        <v>194269.93</v>
      </c>
      <c r="AG403">
        <v>457</v>
      </c>
      <c r="AH403" s="1">
        <v>33780</v>
      </c>
      <c r="AI403" s="1">
        <v>49881</v>
      </c>
      <c r="AJ403">
        <v>61.18</v>
      </c>
      <c r="AK403">
        <v>41.97</v>
      </c>
      <c r="AL403">
        <v>44.77</v>
      </c>
      <c r="AM403">
        <v>4.3099999999999996</v>
      </c>
      <c r="AN403">
        <v>0</v>
      </c>
      <c r="AO403">
        <v>1.0592999999999999</v>
      </c>
      <c r="AP403" s="1">
        <v>1998.08</v>
      </c>
      <c r="AQ403" s="1">
        <v>2072.44</v>
      </c>
      <c r="AR403" s="1">
        <v>10071.27</v>
      </c>
      <c r="AS403" s="1">
        <v>1367.23</v>
      </c>
      <c r="AT403">
        <v>384.79</v>
      </c>
      <c r="AU403" s="1">
        <v>15893.8</v>
      </c>
      <c r="AV403" s="1">
        <v>5203.25</v>
      </c>
      <c r="AW403">
        <v>0.29010000000000002</v>
      </c>
      <c r="AX403" s="1">
        <v>8890.2099999999991</v>
      </c>
      <c r="AY403">
        <v>0.49569999999999997</v>
      </c>
      <c r="AZ403" s="1">
        <v>2366.08</v>
      </c>
      <c r="BA403">
        <v>0.13189999999999999</v>
      </c>
      <c r="BB403" s="1">
        <v>1475.63</v>
      </c>
      <c r="BC403">
        <v>8.2299999999999998E-2</v>
      </c>
      <c r="BD403" s="1">
        <v>17935.18</v>
      </c>
      <c r="BE403" s="1">
        <v>3445.87</v>
      </c>
      <c r="BF403">
        <v>0.70579999999999998</v>
      </c>
      <c r="BG403">
        <v>0.57269999999999999</v>
      </c>
      <c r="BH403">
        <v>0.1789</v>
      </c>
      <c r="BI403">
        <v>0.2051</v>
      </c>
      <c r="BJ403">
        <v>2.9499999999999998E-2</v>
      </c>
      <c r="BK403">
        <v>1.38E-2</v>
      </c>
    </row>
    <row r="404" spans="1:63" x14ac:dyDescent="0.25">
      <c r="A404" t="s">
        <v>404</v>
      </c>
      <c r="B404">
        <v>47761</v>
      </c>
      <c r="C404">
        <v>161</v>
      </c>
      <c r="D404">
        <v>7.61</v>
      </c>
      <c r="E404" s="1">
        <v>1225.1099999999999</v>
      </c>
      <c r="F404" s="1">
        <v>1137.1199999999999</v>
      </c>
      <c r="G404">
        <v>8.9999999999999998E-4</v>
      </c>
      <c r="H404">
        <v>0</v>
      </c>
      <c r="I404">
        <v>0</v>
      </c>
      <c r="J404">
        <v>8.9999999999999998E-4</v>
      </c>
      <c r="K404">
        <v>4.4000000000000003E-3</v>
      </c>
      <c r="L404">
        <v>0.98939999999999995</v>
      </c>
      <c r="M404">
        <v>4.4000000000000003E-3</v>
      </c>
      <c r="N404">
        <v>0.80530000000000002</v>
      </c>
      <c r="O404">
        <v>0</v>
      </c>
      <c r="P404">
        <v>0.129</v>
      </c>
      <c r="Q404" s="1">
        <v>59081.74</v>
      </c>
      <c r="R404">
        <v>0.1928</v>
      </c>
      <c r="S404">
        <v>0.13250000000000001</v>
      </c>
      <c r="T404">
        <v>0.67469999999999997</v>
      </c>
      <c r="U404">
        <v>7.25</v>
      </c>
      <c r="V404" s="1">
        <v>82061.789999999994</v>
      </c>
      <c r="W404">
        <v>157.35</v>
      </c>
      <c r="X404" s="1">
        <v>144079.09</v>
      </c>
      <c r="Y404">
        <v>0.50339999999999996</v>
      </c>
      <c r="Z404">
        <v>4.5999999999999999E-2</v>
      </c>
      <c r="AA404">
        <v>0.4506</v>
      </c>
      <c r="AB404">
        <v>0.49659999999999999</v>
      </c>
      <c r="AC404">
        <v>144.08000000000001</v>
      </c>
      <c r="AD404" s="1">
        <v>3112.11</v>
      </c>
      <c r="AE404">
        <v>249.57</v>
      </c>
      <c r="AF404" s="1">
        <v>113853.75</v>
      </c>
      <c r="AG404">
        <v>129</v>
      </c>
      <c r="AH404" s="1">
        <v>30962</v>
      </c>
      <c r="AI404" s="1">
        <v>45493</v>
      </c>
      <c r="AJ404">
        <v>21.6</v>
      </c>
      <c r="AK404">
        <v>21.6</v>
      </c>
      <c r="AL404">
        <v>21.6</v>
      </c>
      <c r="AM404">
        <v>4</v>
      </c>
      <c r="AN404">
        <v>0</v>
      </c>
      <c r="AO404">
        <v>0.78169999999999995</v>
      </c>
      <c r="AP404" s="1">
        <v>1484.88</v>
      </c>
      <c r="AQ404" s="1">
        <v>2603.54</v>
      </c>
      <c r="AR404" s="1">
        <v>7235.95</v>
      </c>
      <c r="AS404">
        <v>563.89</v>
      </c>
      <c r="AT404">
        <v>383.17</v>
      </c>
      <c r="AU404" s="1">
        <v>12271.42</v>
      </c>
      <c r="AV404" s="1">
        <v>9694.66</v>
      </c>
      <c r="AW404">
        <v>0.62880000000000003</v>
      </c>
      <c r="AX404" s="1">
        <v>2615.0100000000002</v>
      </c>
      <c r="AY404">
        <v>0.1696</v>
      </c>
      <c r="AZ404" s="1">
        <v>1509.26</v>
      </c>
      <c r="BA404">
        <v>9.7900000000000001E-2</v>
      </c>
      <c r="BB404" s="1">
        <v>1599.7</v>
      </c>
      <c r="BC404">
        <v>0.1038</v>
      </c>
      <c r="BD404" s="1">
        <v>15418.63</v>
      </c>
      <c r="BE404" s="1">
        <v>8808.51</v>
      </c>
      <c r="BF404">
        <v>4.1795</v>
      </c>
      <c r="BG404">
        <v>0.50649999999999995</v>
      </c>
      <c r="BH404">
        <v>0.22539999999999999</v>
      </c>
      <c r="BI404">
        <v>0.21149999999999999</v>
      </c>
      <c r="BJ404">
        <v>3.9800000000000002E-2</v>
      </c>
      <c r="BK404">
        <v>1.6799999999999999E-2</v>
      </c>
    </row>
    <row r="405" spans="1:63" x14ac:dyDescent="0.25">
      <c r="A405" t="s">
        <v>405</v>
      </c>
      <c r="B405">
        <v>47373</v>
      </c>
      <c r="C405">
        <v>28</v>
      </c>
      <c r="D405">
        <v>279.35000000000002</v>
      </c>
      <c r="E405" s="1">
        <v>7821.67</v>
      </c>
      <c r="F405" s="1">
        <v>7454.47</v>
      </c>
      <c r="G405">
        <v>1.2200000000000001E-2</v>
      </c>
      <c r="H405">
        <v>1E-4</v>
      </c>
      <c r="I405">
        <v>5.1400000000000001E-2</v>
      </c>
      <c r="J405">
        <v>4.0000000000000002E-4</v>
      </c>
      <c r="K405">
        <v>3.04E-2</v>
      </c>
      <c r="L405">
        <v>0.84640000000000004</v>
      </c>
      <c r="M405">
        <v>5.8999999999999997E-2</v>
      </c>
      <c r="N405">
        <v>0.2412</v>
      </c>
      <c r="O405">
        <v>1.2999999999999999E-2</v>
      </c>
      <c r="P405">
        <v>0.16109999999999999</v>
      </c>
      <c r="Q405" s="1">
        <v>75269.59</v>
      </c>
      <c r="R405">
        <v>0.16669999999999999</v>
      </c>
      <c r="S405">
        <v>0.2384</v>
      </c>
      <c r="T405">
        <v>0.59489999999999998</v>
      </c>
      <c r="U405">
        <v>39.049999999999997</v>
      </c>
      <c r="V405" s="1">
        <v>111158.83</v>
      </c>
      <c r="W405">
        <v>195.64</v>
      </c>
      <c r="X405" s="1">
        <v>141525.87</v>
      </c>
      <c r="Y405">
        <v>0.86460000000000004</v>
      </c>
      <c r="Z405">
        <v>8.4400000000000003E-2</v>
      </c>
      <c r="AA405">
        <v>5.11E-2</v>
      </c>
      <c r="AB405">
        <v>0.13539999999999999</v>
      </c>
      <c r="AC405">
        <v>141.53</v>
      </c>
      <c r="AD405" s="1">
        <v>4325.95</v>
      </c>
      <c r="AE405">
        <v>608.94000000000005</v>
      </c>
      <c r="AF405" s="1">
        <v>147318.5</v>
      </c>
      <c r="AG405">
        <v>269</v>
      </c>
      <c r="AH405" s="1">
        <v>42533</v>
      </c>
      <c r="AI405" s="1">
        <v>73249</v>
      </c>
      <c r="AJ405">
        <v>46.02</v>
      </c>
      <c r="AK405">
        <v>29.66</v>
      </c>
      <c r="AL405">
        <v>30.55</v>
      </c>
      <c r="AM405">
        <v>2</v>
      </c>
      <c r="AN405">
        <v>0</v>
      </c>
      <c r="AO405">
        <v>0.43780000000000002</v>
      </c>
      <c r="AP405" s="1">
        <v>1437.82</v>
      </c>
      <c r="AQ405" s="1">
        <v>1520.41</v>
      </c>
      <c r="AR405" s="1">
        <v>6838.34</v>
      </c>
      <c r="AS405">
        <v>838.85</v>
      </c>
      <c r="AT405">
        <v>404.94</v>
      </c>
      <c r="AU405" s="1">
        <v>11040.36</v>
      </c>
      <c r="AV405" s="1">
        <v>4370.1400000000003</v>
      </c>
      <c r="AW405">
        <v>0.39179999999999998</v>
      </c>
      <c r="AX405" s="1">
        <v>3704.97</v>
      </c>
      <c r="AY405">
        <v>0.33210000000000001</v>
      </c>
      <c r="AZ405" s="1">
        <v>2481.2800000000002</v>
      </c>
      <c r="BA405">
        <v>0.22239999999999999</v>
      </c>
      <c r="BB405">
        <v>598.64</v>
      </c>
      <c r="BC405">
        <v>5.3699999999999998E-2</v>
      </c>
      <c r="BD405" s="1">
        <v>11155.02</v>
      </c>
      <c r="BE405" s="1">
        <v>3271.14</v>
      </c>
      <c r="BF405">
        <v>0.44219999999999998</v>
      </c>
      <c r="BG405">
        <v>0.63570000000000004</v>
      </c>
      <c r="BH405">
        <v>0.22789999999999999</v>
      </c>
      <c r="BI405">
        <v>0.1069</v>
      </c>
      <c r="BJ405">
        <v>2.1600000000000001E-2</v>
      </c>
      <c r="BK405">
        <v>7.9000000000000008E-3</v>
      </c>
    </row>
    <row r="406" spans="1:63" x14ac:dyDescent="0.25">
      <c r="A406" t="s">
        <v>406</v>
      </c>
      <c r="B406">
        <v>44586</v>
      </c>
      <c r="C406">
        <v>2</v>
      </c>
      <c r="D406" s="1">
        <v>1024.43</v>
      </c>
      <c r="E406" s="1">
        <v>2048.85</v>
      </c>
      <c r="F406" s="1">
        <v>2075.21</v>
      </c>
      <c r="G406">
        <v>5.5899999999999998E-2</v>
      </c>
      <c r="H406">
        <v>0</v>
      </c>
      <c r="I406">
        <v>1.2E-2</v>
      </c>
      <c r="J406">
        <v>1.4E-3</v>
      </c>
      <c r="K406">
        <v>5.16E-2</v>
      </c>
      <c r="L406">
        <v>0.83079999999999998</v>
      </c>
      <c r="M406">
        <v>4.82E-2</v>
      </c>
      <c r="N406">
        <v>4.3099999999999999E-2</v>
      </c>
      <c r="O406">
        <v>1.3599999999999999E-2</v>
      </c>
      <c r="P406">
        <v>0.1084</v>
      </c>
      <c r="Q406" s="1">
        <v>76917.66</v>
      </c>
      <c r="R406">
        <v>0.20810000000000001</v>
      </c>
      <c r="S406">
        <v>0.1007</v>
      </c>
      <c r="T406">
        <v>0.69130000000000003</v>
      </c>
      <c r="U406">
        <v>12.04</v>
      </c>
      <c r="V406" s="1">
        <v>118361.03</v>
      </c>
      <c r="W406">
        <v>170.13</v>
      </c>
      <c r="X406" s="1">
        <v>162424.32000000001</v>
      </c>
      <c r="Y406">
        <v>0.95169999999999999</v>
      </c>
      <c r="Z406">
        <v>3.95E-2</v>
      </c>
      <c r="AA406">
        <v>8.8000000000000005E-3</v>
      </c>
      <c r="AB406">
        <v>4.8300000000000003E-2</v>
      </c>
      <c r="AC406">
        <v>162.41999999999999</v>
      </c>
      <c r="AD406" s="1">
        <v>11190.55</v>
      </c>
      <c r="AE406" s="1">
        <v>1212.78</v>
      </c>
      <c r="AF406" s="1">
        <v>178041.34</v>
      </c>
      <c r="AG406">
        <v>403</v>
      </c>
      <c r="AH406" s="1">
        <v>68755</v>
      </c>
      <c r="AI406" s="1">
        <v>154766</v>
      </c>
      <c r="AJ406">
        <v>134.01</v>
      </c>
      <c r="AK406">
        <v>66.59</v>
      </c>
      <c r="AL406">
        <v>109.9</v>
      </c>
      <c r="AM406">
        <v>4.72</v>
      </c>
      <c r="AN406">
        <v>0</v>
      </c>
      <c r="AO406">
        <v>0.71260000000000001</v>
      </c>
      <c r="AP406" s="1">
        <v>2019.72</v>
      </c>
      <c r="AQ406" s="1">
        <v>1292.1099999999999</v>
      </c>
      <c r="AR406" s="1">
        <v>8809.8799999999992</v>
      </c>
      <c r="AS406">
        <v>915.13</v>
      </c>
      <c r="AT406">
        <v>247.54</v>
      </c>
      <c r="AU406" s="1">
        <v>13284.38</v>
      </c>
      <c r="AV406" s="1">
        <v>4183.93</v>
      </c>
      <c r="AW406">
        <v>0.28560000000000002</v>
      </c>
      <c r="AX406" s="1">
        <v>9618.92</v>
      </c>
      <c r="AY406">
        <v>0.65669999999999995</v>
      </c>
      <c r="AZ406">
        <v>551.29</v>
      </c>
      <c r="BA406">
        <v>3.7600000000000001E-2</v>
      </c>
      <c r="BB406">
        <v>293.91000000000003</v>
      </c>
      <c r="BC406">
        <v>2.01E-2</v>
      </c>
      <c r="BD406" s="1">
        <v>14648.04</v>
      </c>
      <c r="BE406" s="1">
        <v>2691.28</v>
      </c>
      <c r="BF406">
        <v>0.2893</v>
      </c>
      <c r="BG406">
        <v>0.62129999999999996</v>
      </c>
      <c r="BH406">
        <v>0.24199999999999999</v>
      </c>
      <c r="BI406">
        <v>7.6899999999999996E-2</v>
      </c>
      <c r="BJ406">
        <v>3.0700000000000002E-2</v>
      </c>
      <c r="BK406">
        <v>2.9100000000000001E-2</v>
      </c>
    </row>
    <row r="407" spans="1:63" x14ac:dyDescent="0.25">
      <c r="A407" t="s">
        <v>407</v>
      </c>
      <c r="B407">
        <v>44594</v>
      </c>
      <c r="C407">
        <v>36</v>
      </c>
      <c r="D407">
        <v>28.13</v>
      </c>
      <c r="E407" s="1">
        <v>1012.85</v>
      </c>
      <c r="F407">
        <v>959.95</v>
      </c>
      <c r="G407">
        <v>8.3000000000000001E-3</v>
      </c>
      <c r="H407">
        <v>4.1999999999999997E-3</v>
      </c>
      <c r="I407">
        <v>0.18770000000000001</v>
      </c>
      <c r="J407">
        <v>5.1999999999999998E-3</v>
      </c>
      <c r="K407">
        <v>0.11890000000000001</v>
      </c>
      <c r="L407">
        <v>0.48180000000000001</v>
      </c>
      <c r="M407">
        <v>0.19400000000000001</v>
      </c>
      <c r="N407">
        <v>0.70630000000000004</v>
      </c>
      <c r="O407">
        <v>1.6E-2</v>
      </c>
      <c r="P407">
        <v>0.16109999999999999</v>
      </c>
      <c r="Q407" s="1">
        <v>62310.44</v>
      </c>
      <c r="R407">
        <v>0.35709999999999997</v>
      </c>
      <c r="S407">
        <v>0.26190000000000002</v>
      </c>
      <c r="T407">
        <v>0.38100000000000001</v>
      </c>
      <c r="U407">
        <v>11</v>
      </c>
      <c r="V407" s="1">
        <v>77376.45</v>
      </c>
      <c r="W407">
        <v>88.92</v>
      </c>
      <c r="X407" s="1">
        <v>246211.91</v>
      </c>
      <c r="Y407">
        <v>0.62809999999999999</v>
      </c>
      <c r="Z407">
        <v>0.2185</v>
      </c>
      <c r="AA407">
        <v>0.15340000000000001</v>
      </c>
      <c r="AB407">
        <v>0.37190000000000001</v>
      </c>
      <c r="AC407">
        <v>246.21</v>
      </c>
      <c r="AD407" s="1">
        <v>7658.37</v>
      </c>
      <c r="AE407">
        <v>618.64</v>
      </c>
      <c r="AF407" s="1">
        <v>199147.79</v>
      </c>
      <c r="AG407">
        <v>475</v>
      </c>
      <c r="AH407" s="1">
        <v>34214</v>
      </c>
      <c r="AI407" s="1">
        <v>66791</v>
      </c>
      <c r="AJ407">
        <v>58.41</v>
      </c>
      <c r="AK407">
        <v>26.13</v>
      </c>
      <c r="AL407">
        <v>26.25</v>
      </c>
      <c r="AM407">
        <v>5.37</v>
      </c>
      <c r="AN407" s="1">
        <v>4691.99</v>
      </c>
      <c r="AO407">
        <v>1.7223999999999999</v>
      </c>
      <c r="AP407" s="1">
        <v>2558.09</v>
      </c>
      <c r="AQ407" s="1">
        <v>2156.66</v>
      </c>
      <c r="AR407" s="1">
        <v>8663.1</v>
      </c>
      <c r="AS407">
        <v>844.43</v>
      </c>
      <c r="AT407">
        <v>641.54</v>
      </c>
      <c r="AU407" s="1">
        <v>14863.81</v>
      </c>
      <c r="AV407" s="1">
        <v>4655.42</v>
      </c>
      <c r="AW407">
        <v>0.26600000000000001</v>
      </c>
      <c r="AX407" s="1">
        <v>10709.79</v>
      </c>
      <c r="AY407">
        <v>0.6119</v>
      </c>
      <c r="AZ407" s="1">
        <v>1301.22</v>
      </c>
      <c r="BA407">
        <v>7.4300000000000005E-2</v>
      </c>
      <c r="BB407">
        <v>835.32</v>
      </c>
      <c r="BC407">
        <v>4.7699999999999999E-2</v>
      </c>
      <c r="BD407" s="1">
        <v>17501.75</v>
      </c>
      <c r="BE407" s="1">
        <v>3193.89</v>
      </c>
      <c r="BF407">
        <v>0.51380000000000003</v>
      </c>
      <c r="BG407">
        <v>0.5675</v>
      </c>
      <c r="BH407">
        <v>0.23350000000000001</v>
      </c>
      <c r="BI407">
        <v>0.17080000000000001</v>
      </c>
      <c r="BJ407">
        <v>1.43E-2</v>
      </c>
      <c r="BK407">
        <v>1.38E-2</v>
      </c>
    </row>
    <row r="408" spans="1:63" x14ac:dyDescent="0.25">
      <c r="A408" t="s">
        <v>408</v>
      </c>
      <c r="B408">
        <v>61903</v>
      </c>
      <c r="C408">
        <v>487</v>
      </c>
      <c r="D408">
        <v>7.64</v>
      </c>
      <c r="E408" s="1">
        <v>3722.05</v>
      </c>
      <c r="F408" s="1">
        <v>3733.13</v>
      </c>
      <c r="G408">
        <v>1.9E-3</v>
      </c>
      <c r="H408">
        <v>5.0000000000000001E-4</v>
      </c>
      <c r="I408">
        <v>8.0000000000000004E-4</v>
      </c>
      <c r="J408">
        <v>2.9999999999999997E-4</v>
      </c>
      <c r="K408">
        <v>1.0200000000000001E-2</v>
      </c>
      <c r="L408">
        <v>0.97050000000000003</v>
      </c>
      <c r="M408">
        <v>1.5800000000000002E-2</v>
      </c>
      <c r="N408">
        <v>0.54920000000000002</v>
      </c>
      <c r="O408">
        <v>5.0000000000000001E-4</v>
      </c>
      <c r="P408">
        <v>0.1696</v>
      </c>
      <c r="Q408" s="1">
        <v>57532.160000000003</v>
      </c>
      <c r="R408">
        <v>0.28089999999999998</v>
      </c>
      <c r="S408">
        <v>0.15359999999999999</v>
      </c>
      <c r="T408">
        <v>0.5655</v>
      </c>
      <c r="U408">
        <v>29</v>
      </c>
      <c r="V408" s="1">
        <v>78597.36</v>
      </c>
      <c r="W408">
        <v>127.9</v>
      </c>
      <c r="X408" s="1">
        <v>109670.07</v>
      </c>
      <c r="Y408">
        <v>0.76470000000000005</v>
      </c>
      <c r="Z408">
        <v>0.1103</v>
      </c>
      <c r="AA408">
        <v>0.125</v>
      </c>
      <c r="AB408">
        <v>0.23530000000000001</v>
      </c>
      <c r="AC408">
        <v>109.67</v>
      </c>
      <c r="AD408" s="1">
        <v>2348.2399999999998</v>
      </c>
      <c r="AE408">
        <v>340</v>
      </c>
      <c r="AF408" s="1">
        <v>94589.51</v>
      </c>
      <c r="AG408">
        <v>78</v>
      </c>
      <c r="AH408" s="1">
        <v>28881</v>
      </c>
      <c r="AI408" s="1">
        <v>47653</v>
      </c>
      <c r="AJ408">
        <v>26</v>
      </c>
      <c r="AK408">
        <v>20</v>
      </c>
      <c r="AL408">
        <v>26</v>
      </c>
      <c r="AM408">
        <v>3.3</v>
      </c>
      <c r="AN408">
        <v>0</v>
      </c>
      <c r="AO408">
        <v>0.71589999999999998</v>
      </c>
      <c r="AP408" s="1">
        <v>1440.57</v>
      </c>
      <c r="AQ408" s="1">
        <v>2353.52</v>
      </c>
      <c r="AR408" s="1">
        <v>7635.07</v>
      </c>
      <c r="AS408">
        <v>596.22</v>
      </c>
      <c r="AT408">
        <v>231.28</v>
      </c>
      <c r="AU408" s="1">
        <v>12256.67</v>
      </c>
      <c r="AV408" s="1">
        <v>9081.9</v>
      </c>
      <c r="AW408">
        <v>0.69589999999999996</v>
      </c>
      <c r="AX408" s="1">
        <v>2093.02</v>
      </c>
      <c r="AY408">
        <v>0.16039999999999999</v>
      </c>
      <c r="AZ408">
        <v>784.3</v>
      </c>
      <c r="BA408">
        <v>6.0100000000000001E-2</v>
      </c>
      <c r="BB408" s="1">
        <v>1091.56</v>
      </c>
      <c r="BC408">
        <v>8.3599999999999994E-2</v>
      </c>
      <c r="BD408" s="1">
        <v>13050.77</v>
      </c>
      <c r="BE408" s="1">
        <v>8290.6</v>
      </c>
      <c r="BF408">
        <v>3.9327000000000001</v>
      </c>
      <c r="BG408">
        <v>0.53249999999999997</v>
      </c>
      <c r="BH408">
        <v>0.27479999999999999</v>
      </c>
      <c r="BI408">
        <v>0.13619999999999999</v>
      </c>
      <c r="BJ408">
        <v>4.0099999999999997E-2</v>
      </c>
      <c r="BK408">
        <v>1.6400000000000001E-2</v>
      </c>
    </row>
    <row r="409" spans="1:63" x14ac:dyDescent="0.25">
      <c r="A409" t="s">
        <v>409</v>
      </c>
      <c r="B409">
        <v>49726</v>
      </c>
      <c r="C409">
        <v>63</v>
      </c>
      <c r="D409">
        <v>7.76</v>
      </c>
      <c r="E409">
        <v>489.18</v>
      </c>
      <c r="F409">
        <v>595.58000000000004</v>
      </c>
      <c r="G409">
        <v>0</v>
      </c>
      <c r="H409">
        <v>0</v>
      </c>
      <c r="I409">
        <v>1.6799999999999999E-2</v>
      </c>
      <c r="J409">
        <v>1.6999999999999999E-3</v>
      </c>
      <c r="K409">
        <v>5.5399999999999998E-2</v>
      </c>
      <c r="L409">
        <v>0.91110000000000002</v>
      </c>
      <c r="M409">
        <v>1.5100000000000001E-2</v>
      </c>
      <c r="N409">
        <v>0.3397</v>
      </c>
      <c r="O409">
        <v>8.0000000000000004E-4</v>
      </c>
      <c r="P409">
        <v>0.12670000000000001</v>
      </c>
      <c r="Q409" s="1">
        <v>53618.77</v>
      </c>
      <c r="R409">
        <v>0.22639999999999999</v>
      </c>
      <c r="S409">
        <v>0.1132</v>
      </c>
      <c r="T409">
        <v>0.66039999999999999</v>
      </c>
      <c r="U409">
        <v>11.72</v>
      </c>
      <c r="V409" s="1">
        <v>49829.47</v>
      </c>
      <c r="W409">
        <v>40.31</v>
      </c>
      <c r="X409" s="1">
        <v>208927.23</v>
      </c>
      <c r="Y409">
        <v>0.75870000000000004</v>
      </c>
      <c r="Z409">
        <v>6.4600000000000005E-2</v>
      </c>
      <c r="AA409">
        <v>0.1767</v>
      </c>
      <c r="AB409">
        <v>0.24129999999999999</v>
      </c>
      <c r="AC409">
        <v>208.93</v>
      </c>
      <c r="AD409" s="1">
        <v>6043.19</v>
      </c>
      <c r="AE409">
        <v>519.23</v>
      </c>
      <c r="AF409" s="1">
        <v>161019.07</v>
      </c>
      <c r="AG409">
        <v>340</v>
      </c>
      <c r="AH409" s="1">
        <v>36900</v>
      </c>
      <c r="AI409" s="1">
        <v>53633</v>
      </c>
      <c r="AJ409">
        <v>45.9</v>
      </c>
      <c r="AK409">
        <v>23.53</v>
      </c>
      <c r="AL409">
        <v>45.81</v>
      </c>
      <c r="AM409">
        <v>4.9000000000000004</v>
      </c>
      <c r="AN409" s="1">
        <v>1620.53</v>
      </c>
      <c r="AO409">
        <v>1.4233</v>
      </c>
      <c r="AP409" s="1">
        <v>1987.65</v>
      </c>
      <c r="AQ409" s="1">
        <v>2803.85</v>
      </c>
      <c r="AR409" s="1">
        <v>7221.91</v>
      </c>
      <c r="AS409">
        <v>509.38</v>
      </c>
      <c r="AT409">
        <v>605.1</v>
      </c>
      <c r="AU409" s="1">
        <v>13127.89</v>
      </c>
      <c r="AV409" s="1">
        <v>5585.47</v>
      </c>
      <c r="AW409">
        <v>0.37230000000000002</v>
      </c>
      <c r="AX409" s="1">
        <v>5689.86</v>
      </c>
      <c r="AY409">
        <v>0.37919999999999998</v>
      </c>
      <c r="AZ409" s="1">
        <v>3052.87</v>
      </c>
      <c r="BA409">
        <v>0.20349999999999999</v>
      </c>
      <c r="BB409">
        <v>675.15</v>
      </c>
      <c r="BC409">
        <v>4.4999999999999998E-2</v>
      </c>
      <c r="BD409" s="1">
        <v>15003.34</v>
      </c>
      <c r="BE409" s="1">
        <v>7118.86</v>
      </c>
      <c r="BF409">
        <v>1.9654</v>
      </c>
      <c r="BG409">
        <v>0.52359999999999995</v>
      </c>
      <c r="BH409">
        <v>0.17699999999999999</v>
      </c>
      <c r="BI409">
        <v>0.2432</v>
      </c>
      <c r="BJ409">
        <v>3.5700000000000003E-2</v>
      </c>
      <c r="BK409">
        <v>2.0500000000000001E-2</v>
      </c>
    </row>
    <row r="410" spans="1:63" x14ac:dyDescent="0.25">
      <c r="A410" t="s">
        <v>410</v>
      </c>
      <c r="B410">
        <v>46763</v>
      </c>
      <c r="C410">
        <v>95</v>
      </c>
      <c r="D410">
        <v>222.71</v>
      </c>
      <c r="E410" s="1">
        <v>21157.040000000001</v>
      </c>
      <c r="F410" s="1">
        <v>21298.71</v>
      </c>
      <c r="G410">
        <v>0.1492</v>
      </c>
      <c r="H410">
        <v>8.0000000000000004E-4</v>
      </c>
      <c r="I410">
        <v>4.3299999999999998E-2</v>
      </c>
      <c r="J410">
        <v>3.0999999999999999E-3</v>
      </c>
      <c r="K410">
        <v>3.9399999999999998E-2</v>
      </c>
      <c r="L410">
        <v>0.70389999999999997</v>
      </c>
      <c r="M410">
        <v>6.0400000000000002E-2</v>
      </c>
      <c r="N410">
        <v>6.2899999999999998E-2</v>
      </c>
      <c r="O410">
        <v>2.1499999999999998E-2</v>
      </c>
      <c r="P410">
        <v>0.1343</v>
      </c>
      <c r="Q410" s="1">
        <v>76981.75</v>
      </c>
      <c r="R410">
        <v>0.33400000000000002</v>
      </c>
      <c r="S410">
        <v>0.15740000000000001</v>
      </c>
      <c r="T410">
        <v>0.50849999999999995</v>
      </c>
      <c r="U410">
        <v>103</v>
      </c>
      <c r="V410" s="1">
        <v>90044.74</v>
      </c>
      <c r="W410">
        <v>203.98</v>
      </c>
      <c r="X410" s="1">
        <v>200098.55</v>
      </c>
      <c r="Y410">
        <v>0.83560000000000001</v>
      </c>
      <c r="Z410">
        <v>0.1215</v>
      </c>
      <c r="AA410">
        <v>4.2900000000000001E-2</v>
      </c>
      <c r="AB410">
        <v>0.16439999999999999</v>
      </c>
      <c r="AC410">
        <v>200.1</v>
      </c>
      <c r="AD410" s="1">
        <v>9781.8799999999992</v>
      </c>
      <c r="AE410" s="1">
        <v>1030.19</v>
      </c>
      <c r="AF410" s="1">
        <v>213852.44</v>
      </c>
      <c r="AG410">
        <v>499</v>
      </c>
      <c r="AH410" s="1">
        <v>75386</v>
      </c>
      <c r="AI410" s="1">
        <v>132474</v>
      </c>
      <c r="AJ410">
        <v>78.599999999999994</v>
      </c>
      <c r="AK410">
        <v>47.06</v>
      </c>
      <c r="AL410">
        <v>50.94</v>
      </c>
      <c r="AM410">
        <v>5</v>
      </c>
      <c r="AN410">
        <v>0</v>
      </c>
      <c r="AO410">
        <v>0.61899999999999999</v>
      </c>
      <c r="AP410" s="1">
        <v>1176.21</v>
      </c>
      <c r="AQ410" s="1">
        <v>1797.73</v>
      </c>
      <c r="AR410" s="1">
        <v>7961.26</v>
      </c>
      <c r="AS410">
        <v>671.19</v>
      </c>
      <c r="AT410">
        <v>269.14999999999998</v>
      </c>
      <c r="AU410" s="1">
        <v>11875.54</v>
      </c>
      <c r="AV410" s="1">
        <v>1528.87</v>
      </c>
      <c r="AW410">
        <v>0.1236</v>
      </c>
      <c r="AX410" s="1">
        <v>8356.61</v>
      </c>
      <c r="AY410">
        <v>0.67579999999999996</v>
      </c>
      <c r="AZ410" s="1">
        <v>2070.06</v>
      </c>
      <c r="BA410">
        <v>0.16739999999999999</v>
      </c>
      <c r="BB410">
        <v>410.26</v>
      </c>
      <c r="BC410">
        <v>3.32E-2</v>
      </c>
      <c r="BD410" s="1">
        <v>12365.79</v>
      </c>
      <c r="BE410">
        <v>446.74</v>
      </c>
      <c r="BF410">
        <v>5.5199999999999999E-2</v>
      </c>
      <c r="BG410">
        <v>0.62990000000000002</v>
      </c>
      <c r="BH410">
        <v>0.23980000000000001</v>
      </c>
      <c r="BI410">
        <v>7.1400000000000005E-2</v>
      </c>
      <c r="BJ410">
        <v>2.2200000000000001E-2</v>
      </c>
      <c r="BK410">
        <v>3.6799999999999999E-2</v>
      </c>
    </row>
    <row r="411" spans="1:63" x14ac:dyDescent="0.25">
      <c r="A411" t="s">
        <v>411</v>
      </c>
      <c r="B411">
        <v>46573</v>
      </c>
      <c r="C411">
        <v>16</v>
      </c>
      <c r="D411">
        <v>224.68</v>
      </c>
      <c r="E411" s="1">
        <v>3594.93</v>
      </c>
      <c r="F411" s="1">
        <v>3506.53</v>
      </c>
      <c r="G411">
        <v>2.3099999999999999E-2</v>
      </c>
      <c r="H411">
        <v>1.4E-3</v>
      </c>
      <c r="I411">
        <v>2.5999999999999999E-2</v>
      </c>
      <c r="J411">
        <v>2E-3</v>
      </c>
      <c r="K411">
        <v>3.0200000000000001E-2</v>
      </c>
      <c r="L411">
        <v>0.89959999999999996</v>
      </c>
      <c r="M411">
        <v>1.77E-2</v>
      </c>
      <c r="N411">
        <v>0.14399999999999999</v>
      </c>
      <c r="O411">
        <v>3.7000000000000002E-3</v>
      </c>
      <c r="P411">
        <v>0.13469999999999999</v>
      </c>
      <c r="Q411" s="1">
        <v>79061.91</v>
      </c>
      <c r="R411">
        <v>0.26819999999999999</v>
      </c>
      <c r="S411">
        <v>0.1545</v>
      </c>
      <c r="T411">
        <v>0.57730000000000004</v>
      </c>
      <c r="U411">
        <v>19</v>
      </c>
      <c r="V411" s="1">
        <v>96415.16</v>
      </c>
      <c r="W411">
        <v>184.95</v>
      </c>
      <c r="X411" s="1">
        <v>162203.87</v>
      </c>
      <c r="Y411">
        <v>0.8034</v>
      </c>
      <c r="Z411">
        <v>0.16539999999999999</v>
      </c>
      <c r="AA411">
        <v>3.1199999999999999E-2</v>
      </c>
      <c r="AB411">
        <v>0.1966</v>
      </c>
      <c r="AC411">
        <v>162.19999999999999</v>
      </c>
      <c r="AD411" s="1">
        <v>7867.24</v>
      </c>
      <c r="AE411">
        <v>861.31</v>
      </c>
      <c r="AF411" s="1">
        <v>155414.82</v>
      </c>
      <c r="AG411">
        <v>304</v>
      </c>
      <c r="AH411" s="1">
        <v>43960</v>
      </c>
      <c r="AI411" s="1">
        <v>70724</v>
      </c>
      <c r="AJ411">
        <v>97</v>
      </c>
      <c r="AK411">
        <v>46.35</v>
      </c>
      <c r="AL411">
        <v>49.81</v>
      </c>
      <c r="AM411">
        <v>5</v>
      </c>
      <c r="AN411">
        <v>0</v>
      </c>
      <c r="AO411">
        <v>0.9234</v>
      </c>
      <c r="AP411" s="1">
        <v>1709.85</v>
      </c>
      <c r="AQ411" s="1">
        <v>2063.38</v>
      </c>
      <c r="AR411" s="1">
        <v>8327.7199999999993</v>
      </c>
      <c r="AS411">
        <v>354.94</v>
      </c>
      <c r="AT411">
        <v>437.58</v>
      </c>
      <c r="AU411" s="1">
        <v>12893.47</v>
      </c>
      <c r="AV411" s="1">
        <v>4873.68</v>
      </c>
      <c r="AW411">
        <v>0.37930000000000003</v>
      </c>
      <c r="AX411" s="1">
        <v>6907.24</v>
      </c>
      <c r="AY411">
        <v>0.53749999999999998</v>
      </c>
      <c r="AZ411">
        <v>716.61</v>
      </c>
      <c r="BA411">
        <v>5.5800000000000002E-2</v>
      </c>
      <c r="BB411">
        <v>352.86</v>
      </c>
      <c r="BC411">
        <v>2.75E-2</v>
      </c>
      <c r="BD411" s="1">
        <v>12850.39</v>
      </c>
      <c r="BE411" s="1">
        <v>3625.91</v>
      </c>
      <c r="BF411">
        <v>0.61770000000000003</v>
      </c>
      <c r="BG411">
        <v>0.60289999999999999</v>
      </c>
      <c r="BH411">
        <v>0.23580000000000001</v>
      </c>
      <c r="BI411">
        <v>0.12520000000000001</v>
      </c>
      <c r="BJ411">
        <v>2.6100000000000002E-2</v>
      </c>
      <c r="BK411">
        <v>9.9000000000000008E-3</v>
      </c>
    </row>
    <row r="412" spans="1:63" x14ac:dyDescent="0.25">
      <c r="A412" t="s">
        <v>412</v>
      </c>
      <c r="B412">
        <v>49478</v>
      </c>
      <c r="C412">
        <v>40</v>
      </c>
      <c r="D412">
        <v>43.09</v>
      </c>
      <c r="E412" s="1">
        <v>1723.74</v>
      </c>
      <c r="F412" s="1">
        <v>1959.3</v>
      </c>
      <c r="G412">
        <v>2.5999999999999999E-2</v>
      </c>
      <c r="H412">
        <v>2E-3</v>
      </c>
      <c r="I412">
        <v>4.3400000000000001E-2</v>
      </c>
      <c r="J412">
        <v>1E-3</v>
      </c>
      <c r="K412">
        <v>3.3700000000000001E-2</v>
      </c>
      <c r="L412">
        <v>0.82840000000000003</v>
      </c>
      <c r="M412">
        <v>6.54E-2</v>
      </c>
      <c r="N412">
        <v>0.32240000000000002</v>
      </c>
      <c r="O412">
        <v>4.0000000000000001E-3</v>
      </c>
      <c r="P412">
        <v>0.1017</v>
      </c>
      <c r="Q412" s="1">
        <v>61454.77</v>
      </c>
      <c r="R412">
        <v>0.1875</v>
      </c>
      <c r="S412">
        <v>0.22320000000000001</v>
      </c>
      <c r="T412">
        <v>0.58930000000000005</v>
      </c>
      <c r="U412">
        <v>11</v>
      </c>
      <c r="V412" s="1">
        <v>86636.73</v>
      </c>
      <c r="W412">
        <v>149.75</v>
      </c>
      <c r="X412" s="1">
        <v>164098.54999999999</v>
      </c>
      <c r="Y412">
        <v>0.71089999999999998</v>
      </c>
      <c r="Z412">
        <v>0.2427</v>
      </c>
      <c r="AA412">
        <v>4.6399999999999997E-2</v>
      </c>
      <c r="AB412">
        <v>0.28910000000000002</v>
      </c>
      <c r="AC412">
        <v>164.1</v>
      </c>
      <c r="AD412" s="1">
        <v>7410.79</v>
      </c>
      <c r="AE412">
        <v>728.31</v>
      </c>
      <c r="AF412" s="1">
        <v>140806.51</v>
      </c>
      <c r="AG412">
        <v>245</v>
      </c>
      <c r="AH412" s="1">
        <v>36577</v>
      </c>
      <c r="AI412" s="1">
        <v>69012</v>
      </c>
      <c r="AJ412">
        <v>56.2</v>
      </c>
      <c r="AK412">
        <v>42.62</v>
      </c>
      <c r="AL412">
        <v>50.5</v>
      </c>
      <c r="AM412">
        <v>5.4</v>
      </c>
      <c r="AN412">
        <v>0</v>
      </c>
      <c r="AO412">
        <v>0.81310000000000004</v>
      </c>
      <c r="AP412" s="1">
        <v>1195.71</v>
      </c>
      <c r="AQ412" s="1">
        <v>1566.84</v>
      </c>
      <c r="AR412" s="1">
        <v>5245.09</v>
      </c>
      <c r="AS412">
        <v>679.87</v>
      </c>
      <c r="AT412">
        <v>459.75</v>
      </c>
      <c r="AU412" s="1">
        <v>9147.25</v>
      </c>
      <c r="AV412" s="1">
        <v>2594.85</v>
      </c>
      <c r="AW412">
        <v>0.25519999999999998</v>
      </c>
      <c r="AX412" s="1">
        <v>4945.2700000000004</v>
      </c>
      <c r="AY412">
        <v>0.48630000000000001</v>
      </c>
      <c r="AZ412" s="1">
        <v>2028.2</v>
      </c>
      <c r="BA412">
        <v>0.19939999999999999</v>
      </c>
      <c r="BB412">
        <v>600.73</v>
      </c>
      <c r="BC412">
        <v>5.91E-2</v>
      </c>
      <c r="BD412" s="1">
        <v>10169.040000000001</v>
      </c>
      <c r="BE412" s="1">
        <v>2758.63</v>
      </c>
      <c r="BF412">
        <v>0.52849999999999997</v>
      </c>
      <c r="BG412">
        <v>0.5484</v>
      </c>
      <c r="BH412">
        <v>0.216</v>
      </c>
      <c r="BI412">
        <v>0.18709999999999999</v>
      </c>
      <c r="BJ412">
        <v>3.2099999999999997E-2</v>
      </c>
      <c r="BK412">
        <v>1.6299999999999999E-2</v>
      </c>
    </row>
    <row r="413" spans="1:63" x14ac:dyDescent="0.25">
      <c r="A413" t="s">
        <v>413</v>
      </c>
      <c r="B413">
        <v>46581</v>
      </c>
      <c r="C413">
        <v>25</v>
      </c>
      <c r="D413">
        <v>79.790000000000006</v>
      </c>
      <c r="E413" s="1">
        <v>1994.76</v>
      </c>
      <c r="F413" s="1">
        <v>1996.81</v>
      </c>
      <c r="G413">
        <v>7.6200000000000004E-2</v>
      </c>
      <c r="H413">
        <v>1.5E-3</v>
      </c>
      <c r="I413">
        <v>0.15479999999999999</v>
      </c>
      <c r="J413">
        <v>0</v>
      </c>
      <c r="K413">
        <v>2.35E-2</v>
      </c>
      <c r="L413">
        <v>0.68189999999999995</v>
      </c>
      <c r="M413">
        <v>6.2100000000000002E-2</v>
      </c>
      <c r="N413">
        <v>0.1363</v>
      </c>
      <c r="O413">
        <v>2.3E-2</v>
      </c>
      <c r="P413">
        <v>0.14080000000000001</v>
      </c>
      <c r="Q413" s="1">
        <v>92997.7</v>
      </c>
      <c r="R413">
        <v>0.12570000000000001</v>
      </c>
      <c r="S413">
        <v>0.13769999999999999</v>
      </c>
      <c r="T413">
        <v>0.73650000000000004</v>
      </c>
      <c r="U413">
        <v>22</v>
      </c>
      <c r="V413" s="1">
        <v>103306.41</v>
      </c>
      <c r="W413">
        <v>90.67</v>
      </c>
      <c r="X413" s="1">
        <v>571969.48</v>
      </c>
      <c r="Y413">
        <v>0.84119999999999995</v>
      </c>
      <c r="Z413">
        <v>0.14380000000000001</v>
      </c>
      <c r="AA413">
        <v>1.5100000000000001E-2</v>
      </c>
      <c r="AB413">
        <v>0.1588</v>
      </c>
      <c r="AC413">
        <v>571.97</v>
      </c>
      <c r="AD413" s="1">
        <v>24040.83</v>
      </c>
      <c r="AE413" s="1">
        <v>2661.31</v>
      </c>
      <c r="AF413" s="1">
        <v>566416.81999999995</v>
      </c>
      <c r="AG413">
        <v>605</v>
      </c>
      <c r="AH413" s="1">
        <v>77321</v>
      </c>
      <c r="AI413" s="1">
        <v>309107</v>
      </c>
      <c r="AJ413">
        <v>86.75</v>
      </c>
      <c r="AK413">
        <v>40.35</v>
      </c>
      <c r="AL413">
        <v>47.19</v>
      </c>
      <c r="AM413">
        <v>5.2</v>
      </c>
      <c r="AN413">
        <v>0</v>
      </c>
      <c r="AO413">
        <v>0.3826</v>
      </c>
      <c r="AP413" s="1">
        <v>3476.23</v>
      </c>
      <c r="AQ413" s="1">
        <v>4289.4399999999996</v>
      </c>
      <c r="AR413" s="1">
        <v>14474.07</v>
      </c>
      <c r="AS413" s="1">
        <v>1865.52</v>
      </c>
      <c r="AT413">
        <v>748.46</v>
      </c>
      <c r="AU413" s="1">
        <v>24853.72</v>
      </c>
      <c r="AV413" s="1">
        <v>3330.93</v>
      </c>
      <c r="AW413">
        <v>0.12529999999999999</v>
      </c>
      <c r="AX413" s="1">
        <v>21374.87</v>
      </c>
      <c r="AY413">
        <v>0.80379999999999996</v>
      </c>
      <c r="AZ413" s="1">
        <v>1456.65</v>
      </c>
      <c r="BA413">
        <v>5.4800000000000001E-2</v>
      </c>
      <c r="BB413">
        <v>430.95</v>
      </c>
      <c r="BC413">
        <v>1.6199999999999999E-2</v>
      </c>
      <c r="BD413" s="1">
        <v>26593.41</v>
      </c>
      <c r="BE413">
        <v>227</v>
      </c>
      <c r="BF413">
        <v>6.7000000000000002E-3</v>
      </c>
      <c r="BG413">
        <v>0.61719999999999997</v>
      </c>
      <c r="BH413">
        <v>0.23100000000000001</v>
      </c>
      <c r="BI413">
        <v>9.8500000000000004E-2</v>
      </c>
      <c r="BJ413">
        <v>2.86E-2</v>
      </c>
      <c r="BK413">
        <v>2.47E-2</v>
      </c>
    </row>
    <row r="414" spans="1:63" x14ac:dyDescent="0.25">
      <c r="A414" t="s">
        <v>414</v>
      </c>
      <c r="B414">
        <v>44602</v>
      </c>
      <c r="C414">
        <v>61</v>
      </c>
      <c r="D414">
        <v>55.96</v>
      </c>
      <c r="E414" s="1">
        <v>3413.36</v>
      </c>
      <c r="F414" s="1">
        <v>3509.6</v>
      </c>
      <c r="G414">
        <v>1.14E-2</v>
      </c>
      <c r="H414">
        <v>2.9999999999999997E-4</v>
      </c>
      <c r="I414">
        <v>2.2200000000000001E-2</v>
      </c>
      <c r="J414">
        <v>2.9999999999999997E-4</v>
      </c>
      <c r="K414">
        <v>0.1444</v>
      </c>
      <c r="L414">
        <v>0.77070000000000005</v>
      </c>
      <c r="M414">
        <v>5.0700000000000002E-2</v>
      </c>
      <c r="N414">
        <v>0.45100000000000001</v>
      </c>
      <c r="O414">
        <v>3.7000000000000002E-3</v>
      </c>
      <c r="P414">
        <v>0.13439999999999999</v>
      </c>
      <c r="Q414" s="1">
        <v>69699.08</v>
      </c>
      <c r="R414">
        <v>0.20180000000000001</v>
      </c>
      <c r="S414">
        <v>0.38990000000000002</v>
      </c>
      <c r="T414">
        <v>0.4083</v>
      </c>
      <c r="U414">
        <v>27.25</v>
      </c>
      <c r="V414" s="1">
        <v>98808.81</v>
      </c>
      <c r="W414">
        <v>125.16</v>
      </c>
      <c r="X414" s="1">
        <v>166655.07</v>
      </c>
      <c r="Y414">
        <v>0.68430000000000002</v>
      </c>
      <c r="Z414">
        <v>0.21809999999999999</v>
      </c>
      <c r="AA414">
        <v>9.7600000000000006E-2</v>
      </c>
      <c r="AB414">
        <v>0.31569999999999998</v>
      </c>
      <c r="AC414">
        <v>166.66</v>
      </c>
      <c r="AD414" s="1">
        <v>7357.43</v>
      </c>
      <c r="AE414">
        <v>762.78</v>
      </c>
      <c r="AF414" s="1">
        <v>154538.18</v>
      </c>
      <c r="AG414">
        <v>300</v>
      </c>
      <c r="AH414" s="1">
        <v>38067</v>
      </c>
      <c r="AI414" s="1">
        <v>60320</v>
      </c>
      <c r="AJ414">
        <v>62.95</v>
      </c>
      <c r="AK414">
        <v>38.06</v>
      </c>
      <c r="AL414">
        <v>54.84</v>
      </c>
      <c r="AM414">
        <v>6</v>
      </c>
      <c r="AN414">
        <v>0</v>
      </c>
      <c r="AO414">
        <v>0.89800000000000002</v>
      </c>
      <c r="AP414" s="1">
        <v>1801.64</v>
      </c>
      <c r="AQ414" s="1">
        <v>2228.59</v>
      </c>
      <c r="AR414" s="1">
        <v>7311.52</v>
      </c>
      <c r="AS414">
        <v>701.06</v>
      </c>
      <c r="AT414">
        <v>653.65</v>
      </c>
      <c r="AU414" s="1">
        <v>12696.46</v>
      </c>
      <c r="AV414" s="1">
        <v>5187.38</v>
      </c>
      <c r="AW414">
        <v>0.37259999999999999</v>
      </c>
      <c r="AX414" s="1">
        <v>6448.92</v>
      </c>
      <c r="AY414">
        <v>0.4632</v>
      </c>
      <c r="AZ414" s="1">
        <v>1620.68</v>
      </c>
      <c r="BA414">
        <v>0.1164</v>
      </c>
      <c r="BB414">
        <v>665.23</v>
      </c>
      <c r="BC414">
        <v>4.7800000000000002E-2</v>
      </c>
      <c r="BD414" s="1">
        <v>13922.22</v>
      </c>
      <c r="BE414" s="1">
        <v>3754.04</v>
      </c>
      <c r="BF414">
        <v>0.86480000000000001</v>
      </c>
      <c r="BG414">
        <v>0.59789999999999999</v>
      </c>
      <c r="BH414">
        <v>0.23</v>
      </c>
      <c r="BI414">
        <v>0.12939999999999999</v>
      </c>
      <c r="BJ414">
        <v>3.0700000000000002E-2</v>
      </c>
      <c r="BK414">
        <v>1.1900000000000001E-2</v>
      </c>
    </row>
    <row r="415" spans="1:63" x14ac:dyDescent="0.25">
      <c r="A415" t="s">
        <v>415</v>
      </c>
      <c r="B415">
        <v>44610</v>
      </c>
      <c r="C415">
        <v>25</v>
      </c>
      <c r="D415">
        <v>70.61</v>
      </c>
      <c r="E415" s="1">
        <v>1765.18</v>
      </c>
      <c r="F415" s="1">
        <v>1621.51</v>
      </c>
      <c r="G415">
        <v>1.6E-2</v>
      </c>
      <c r="H415">
        <v>0</v>
      </c>
      <c r="I415">
        <v>4.0099999999999997E-2</v>
      </c>
      <c r="J415">
        <v>0</v>
      </c>
      <c r="K415">
        <v>0.13700000000000001</v>
      </c>
      <c r="L415">
        <v>0.72550000000000003</v>
      </c>
      <c r="M415">
        <v>8.14E-2</v>
      </c>
      <c r="N415">
        <v>0.49990000000000001</v>
      </c>
      <c r="O415">
        <v>4.8500000000000001E-2</v>
      </c>
      <c r="P415">
        <v>0.11890000000000001</v>
      </c>
      <c r="Q415" s="1">
        <v>55522.559999999998</v>
      </c>
      <c r="R415">
        <v>0.24579999999999999</v>
      </c>
      <c r="S415">
        <v>0.19489999999999999</v>
      </c>
      <c r="T415">
        <v>0.55930000000000002</v>
      </c>
      <c r="U415">
        <v>6.92</v>
      </c>
      <c r="V415" s="1">
        <v>74143.929999999993</v>
      </c>
      <c r="W415">
        <v>242.36</v>
      </c>
      <c r="X415" s="1">
        <v>142261.81</v>
      </c>
      <c r="Y415">
        <v>0.64039999999999997</v>
      </c>
      <c r="Z415">
        <v>0.34920000000000001</v>
      </c>
      <c r="AA415">
        <v>1.04E-2</v>
      </c>
      <c r="AB415">
        <v>0.35959999999999998</v>
      </c>
      <c r="AC415">
        <v>142.26</v>
      </c>
      <c r="AD415" s="1">
        <v>5556.58</v>
      </c>
      <c r="AE415">
        <v>549.04</v>
      </c>
      <c r="AF415" s="1">
        <v>145789.87</v>
      </c>
      <c r="AG415">
        <v>262</v>
      </c>
      <c r="AH415" s="1">
        <v>35371</v>
      </c>
      <c r="AI415" s="1">
        <v>55199</v>
      </c>
      <c r="AJ415">
        <v>56.1</v>
      </c>
      <c r="AK415">
        <v>33.4</v>
      </c>
      <c r="AL415">
        <v>48.93</v>
      </c>
      <c r="AM415">
        <v>4.8</v>
      </c>
      <c r="AN415">
        <v>0</v>
      </c>
      <c r="AO415">
        <v>0.86009999999999998</v>
      </c>
      <c r="AP415" s="1">
        <v>1309.03</v>
      </c>
      <c r="AQ415" s="1">
        <v>1804.28</v>
      </c>
      <c r="AR415" s="1">
        <v>6691.48</v>
      </c>
      <c r="AS415">
        <v>657.04</v>
      </c>
      <c r="AT415">
        <v>339.23</v>
      </c>
      <c r="AU415" s="1">
        <v>10801.06</v>
      </c>
      <c r="AV415" s="1">
        <v>4923.1099999999997</v>
      </c>
      <c r="AW415">
        <v>0.4037</v>
      </c>
      <c r="AX415" s="1">
        <v>5310.06</v>
      </c>
      <c r="AY415">
        <v>0.43540000000000001</v>
      </c>
      <c r="AZ415" s="1">
        <v>1121.83</v>
      </c>
      <c r="BA415">
        <v>9.1999999999999998E-2</v>
      </c>
      <c r="BB415">
        <v>839.96</v>
      </c>
      <c r="BC415">
        <v>6.8900000000000003E-2</v>
      </c>
      <c r="BD415" s="1">
        <v>12194.96</v>
      </c>
      <c r="BE415" s="1">
        <v>3756.65</v>
      </c>
      <c r="BF415">
        <v>1.1143000000000001</v>
      </c>
      <c r="BG415">
        <v>0.52990000000000004</v>
      </c>
      <c r="BH415">
        <v>0.22189999999999999</v>
      </c>
      <c r="BI415">
        <v>0.20019999999999999</v>
      </c>
      <c r="BJ415">
        <v>3.7600000000000001E-2</v>
      </c>
      <c r="BK415">
        <v>1.04E-2</v>
      </c>
    </row>
    <row r="416" spans="1:63" x14ac:dyDescent="0.25">
      <c r="A416" t="s">
        <v>416</v>
      </c>
      <c r="B416">
        <v>49916</v>
      </c>
      <c r="C416">
        <v>35</v>
      </c>
      <c r="D416">
        <v>24.16</v>
      </c>
      <c r="E416">
        <v>845.77</v>
      </c>
      <c r="F416">
        <v>862.26</v>
      </c>
      <c r="G416">
        <v>0</v>
      </c>
      <c r="H416">
        <v>0</v>
      </c>
      <c r="I416">
        <v>1.5100000000000001E-2</v>
      </c>
      <c r="J416">
        <v>4.5999999999999999E-3</v>
      </c>
      <c r="K416">
        <v>1.2800000000000001E-2</v>
      </c>
      <c r="L416">
        <v>0.93740000000000001</v>
      </c>
      <c r="M416">
        <v>3.0200000000000001E-2</v>
      </c>
      <c r="N416">
        <v>0.4728</v>
      </c>
      <c r="O416">
        <v>5.7999999999999996E-3</v>
      </c>
      <c r="P416">
        <v>0.14849999999999999</v>
      </c>
      <c r="Q416" s="1">
        <v>51249.75</v>
      </c>
      <c r="R416">
        <v>0.18920000000000001</v>
      </c>
      <c r="S416">
        <v>0.35139999999999999</v>
      </c>
      <c r="T416">
        <v>0.45950000000000002</v>
      </c>
      <c r="U416">
        <v>5.27</v>
      </c>
      <c r="V416" s="1">
        <v>81428.08</v>
      </c>
      <c r="W416">
        <v>160.12</v>
      </c>
      <c r="X416" s="1">
        <v>134522.65</v>
      </c>
      <c r="Y416">
        <v>0.84699999999999998</v>
      </c>
      <c r="Z416">
        <v>9.2799999999999994E-2</v>
      </c>
      <c r="AA416">
        <v>6.0199999999999997E-2</v>
      </c>
      <c r="AB416">
        <v>0.153</v>
      </c>
      <c r="AC416">
        <v>134.52000000000001</v>
      </c>
      <c r="AD416" s="1">
        <v>3423.62</v>
      </c>
      <c r="AE416">
        <v>494.9</v>
      </c>
      <c r="AF416" s="1">
        <v>118902.78</v>
      </c>
      <c r="AG416">
        <v>145</v>
      </c>
      <c r="AH416" s="1">
        <v>35049</v>
      </c>
      <c r="AI416" s="1">
        <v>52879</v>
      </c>
      <c r="AJ416">
        <v>57.19</v>
      </c>
      <c r="AK416">
        <v>22.58</v>
      </c>
      <c r="AL416">
        <v>31.04</v>
      </c>
      <c r="AM416">
        <v>5.0999999999999996</v>
      </c>
      <c r="AN416">
        <v>0</v>
      </c>
      <c r="AO416">
        <v>0.69179999999999997</v>
      </c>
      <c r="AP416" s="1">
        <v>1528.7</v>
      </c>
      <c r="AQ416" s="1">
        <v>1975.08</v>
      </c>
      <c r="AR416" s="1">
        <v>6336.91</v>
      </c>
      <c r="AS416">
        <v>480.72</v>
      </c>
      <c r="AT416">
        <v>419.26</v>
      </c>
      <c r="AU416" s="1">
        <v>10740.67</v>
      </c>
      <c r="AV416" s="1">
        <v>7283.43</v>
      </c>
      <c r="AW416">
        <v>0.56089999999999995</v>
      </c>
      <c r="AX416" s="1">
        <v>2994.43</v>
      </c>
      <c r="AY416">
        <v>0.2306</v>
      </c>
      <c r="AZ416" s="1">
        <v>1514.1</v>
      </c>
      <c r="BA416">
        <v>0.1166</v>
      </c>
      <c r="BB416" s="1">
        <v>1194.0899999999999</v>
      </c>
      <c r="BC416">
        <v>9.1999999999999998E-2</v>
      </c>
      <c r="BD416" s="1">
        <v>12986.06</v>
      </c>
      <c r="BE416" s="1">
        <v>6261.49</v>
      </c>
      <c r="BF416">
        <v>1.9668000000000001</v>
      </c>
      <c r="BG416">
        <v>0.46879999999999999</v>
      </c>
      <c r="BH416">
        <v>0.26550000000000001</v>
      </c>
      <c r="BI416">
        <v>0.22320000000000001</v>
      </c>
      <c r="BJ416">
        <v>3.1399999999999997E-2</v>
      </c>
      <c r="BK416">
        <v>1.12E-2</v>
      </c>
    </row>
    <row r="417" spans="1:63" x14ac:dyDescent="0.25">
      <c r="A417" t="s">
        <v>417</v>
      </c>
      <c r="B417">
        <v>50724</v>
      </c>
      <c r="C417">
        <v>102</v>
      </c>
      <c r="D417">
        <v>15.01</v>
      </c>
      <c r="E417" s="1">
        <v>1530.63</v>
      </c>
      <c r="F417" s="1">
        <v>1551.26</v>
      </c>
      <c r="G417">
        <v>5.1999999999999998E-3</v>
      </c>
      <c r="H417">
        <v>5.9999999999999995E-4</v>
      </c>
      <c r="I417">
        <v>9.7000000000000003E-3</v>
      </c>
      <c r="J417">
        <v>1.2999999999999999E-3</v>
      </c>
      <c r="K417">
        <v>7.4099999999999999E-2</v>
      </c>
      <c r="L417">
        <v>0.89229999999999998</v>
      </c>
      <c r="M417">
        <v>1.6799999999999999E-2</v>
      </c>
      <c r="N417">
        <v>0.22739999999999999</v>
      </c>
      <c r="O417">
        <v>1.2999999999999999E-3</v>
      </c>
      <c r="P417">
        <v>0.1406</v>
      </c>
      <c r="Q417" s="1">
        <v>64725.63</v>
      </c>
      <c r="R417">
        <v>0.1341</v>
      </c>
      <c r="S417">
        <v>0.23169999999999999</v>
      </c>
      <c r="T417">
        <v>0.6341</v>
      </c>
      <c r="U417">
        <v>8.11</v>
      </c>
      <c r="V417" s="1">
        <v>88842.91</v>
      </c>
      <c r="W417">
        <v>175.16</v>
      </c>
      <c r="X417" s="1">
        <v>189712.57</v>
      </c>
      <c r="Y417">
        <v>0.82750000000000001</v>
      </c>
      <c r="Z417">
        <v>4.7800000000000002E-2</v>
      </c>
      <c r="AA417">
        <v>0.12470000000000001</v>
      </c>
      <c r="AB417">
        <v>0.17249999999999999</v>
      </c>
      <c r="AC417">
        <v>189.71</v>
      </c>
      <c r="AD417" s="1">
        <v>4714.32</v>
      </c>
      <c r="AE417">
        <v>528.33000000000004</v>
      </c>
      <c r="AF417" s="1">
        <v>189403.94</v>
      </c>
      <c r="AG417">
        <v>447</v>
      </c>
      <c r="AH417" s="1">
        <v>42746</v>
      </c>
      <c r="AI417" s="1">
        <v>70893</v>
      </c>
      <c r="AJ417">
        <v>43.4</v>
      </c>
      <c r="AK417">
        <v>22.09</v>
      </c>
      <c r="AL417">
        <v>24.18</v>
      </c>
      <c r="AM417">
        <v>4.2</v>
      </c>
      <c r="AN417" s="1">
        <v>2112.66</v>
      </c>
      <c r="AO417">
        <v>1.0582</v>
      </c>
      <c r="AP417" s="1">
        <v>1302.69</v>
      </c>
      <c r="AQ417" s="1">
        <v>1846.34</v>
      </c>
      <c r="AR417" s="1">
        <v>6553.93</v>
      </c>
      <c r="AS417">
        <v>454.34</v>
      </c>
      <c r="AT417">
        <v>325.77999999999997</v>
      </c>
      <c r="AU417" s="1">
        <v>10483.08</v>
      </c>
      <c r="AV417" s="1">
        <v>4174.83</v>
      </c>
      <c r="AW417">
        <v>0.37709999999999999</v>
      </c>
      <c r="AX417" s="1">
        <v>5474.11</v>
      </c>
      <c r="AY417">
        <v>0.49440000000000001</v>
      </c>
      <c r="AZ417" s="1">
        <v>1201.1199999999999</v>
      </c>
      <c r="BA417">
        <v>0.1085</v>
      </c>
      <c r="BB417">
        <v>221.91</v>
      </c>
      <c r="BC417">
        <v>0.02</v>
      </c>
      <c r="BD417" s="1">
        <v>11071.97</v>
      </c>
      <c r="BE417" s="1">
        <v>3642.18</v>
      </c>
      <c r="BF417">
        <v>0.71660000000000001</v>
      </c>
      <c r="BG417">
        <v>0.58930000000000005</v>
      </c>
      <c r="BH417">
        <v>0.21779999999999999</v>
      </c>
      <c r="BI417">
        <v>0.1487</v>
      </c>
      <c r="BJ417">
        <v>3.2599999999999997E-2</v>
      </c>
      <c r="BK417">
        <v>1.1599999999999999E-2</v>
      </c>
    </row>
    <row r="418" spans="1:63" x14ac:dyDescent="0.25">
      <c r="A418" t="s">
        <v>418</v>
      </c>
      <c r="B418">
        <v>48215</v>
      </c>
      <c r="C418">
        <v>2</v>
      </c>
      <c r="D418">
        <v>514.77</v>
      </c>
      <c r="E418" s="1">
        <v>1029.54</v>
      </c>
      <c r="F418" s="1">
        <v>1010.52</v>
      </c>
      <c r="G418">
        <v>0.13159999999999999</v>
      </c>
      <c r="H418">
        <v>0</v>
      </c>
      <c r="I418">
        <v>1.4800000000000001E-2</v>
      </c>
      <c r="J418">
        <v>1E-3</v>
      </c>
      <c r="K418">
        <v>4.5499999999999999E-2</v>
      </c>
      <c r="L418">
        <v>0.7339</v>
      </c>
      <c r="M418">
        <v>7.3200000000000001E-2</v>
      </c>
      <c r="N418">
        <v>6.8999999999999999E-3</v>
      </c>
      <c r="O418">
        <v>1.7100000000000001E-2</v>
      </c>
      <c r="P418">
        <v>6.5299999999999997E-2</v>
      </c>
      <c r="Q418" s="1">
        <v>81325.77</v>
      </c>
      <c r="R418">
        <v>9.2999999999999999E-2</v>
      </c>
      <c r="S418">
        <v>0.13950000000000001</v>
      </c>
      <c r="T418">
        <v>0.76739999999999997</v>
      </c>
      <c r="U418">
        <v>14.4</v>
      </c>
      <c r="V418" s="1">
        <v>93514.01</v>
      </c>
      <c r="W418">
        <v>71.5</v>
      </c>
      <c r="X418" s="1">
        <v>158408.88</v>
      </c>
      <c r="Y418">
        <v>0.96260000000000001</v>
      </c>
      <c r="Z418">
        <v>2.3400000000000001E-2</v>
      </c>
      <c r="AA418">
        <v>1.4E-2</v>
      </c>
      <c r="AB418">
        <v>3.7400000000000003E-2</v>
      </c>
      <c r="AC418">
        <v>158.41</v>
      </c>
      <c r="AD418" s="1">
        <v>12101.27</v>
      </c>
      <c r="AE418" s="1">
        <v>1489.66</v>
      </c>
      <c r="AF418" s="1">
        <v>181386.58</v>
      </c>
      <c r="AG418">
        <v>416</v>
      </c>
      <c r="AH418" s="1">
        <v>69973</v>
      </c>
      <c r="AI418" s="1">
        <v>195999</v>
      </c>
      <c r="AJ418">
        <v>135.05000000000001</v>
      </c>
      <c r="AK418">
        <v>74.75</v>
      </c>
      <c r="AL418">
        <v>108.8</v>
      </c>
      <c r="AM418">
        <v>3.9</v>
      </c>
      <c r="AN418">
        <v>0</v>
      </c>
      <c r="AO418">
        <v>0.63729999999999998</v>
      </c>
      <c r="AP418" s="1">
        <v>2615.91</v>
      </c>
      <c r="AQ418" s="1">
        <v>1317.26</v>
      </c>
      <c r="AR418" s="1">
        <v>10179.73</v>
      </c>
      <c r="AS418" s="1">
        <v>1113.4100000000001</v>
      </c>
      <c r="AT418">
        <v>514.92999999999995</v>
      </c>
      <c r="AU418" s="1">
        <v>15741.24</v>
      </c>
      <c r="AV418" s="1">
        <v>3950.64</v>
      </c>
      <c r="AW418">
        <v>0.2392</v>
      </c>
      <c r="AX418" s="1">
        <v>10758.1</v>
      </c>
      <c r="AY418">
        <v>0.65149999999999997</v>
      </c>
      <c r="AZ418" s="1">
        <v>1575.17</v>
      </c>
      <c r="BA418">
        <v>9.5399999999999999E-2</v>
      </c>
      <c r="BB418">
        <v>229.77</v>
      </c>
      <c r="BC418">
        <v>1.3899999999999999E-2</v>
      </c>
      <c r="BD418" s="1">
        <v>16513.689999999999</v>
      </c>
      <c r="BE418" s="1">
        <v>2173.75</v>
      </c>
      <c r="BF418">
        <v>0.157</v>
      </c>
      <c r="BG418">
        <v>0.57650000000000001</v>
      </c>
      <c r="BH418">
        <v>0.21390000000000001</v>
      </c>
      <c r="BI418">
        <v>0.14899999999999999</v>
      </c>
      <c r="BJ418">
        <v>4.4699999999999997E-2</v>
      </c>
      <c r="BK418">
        <v>1.5900000000000001E-2</v>
      </c>
    </row>
    <row r="419" spans="1:63" x14ac:dyDescent="0.25">
      <c r="A419" t="s">
        <v>419</v>
      </c>
      <c r="B419">
        <v>49379</v>
      </c>
      <c r="C419">
        <v>61</v>
      </c>
      <c r="D419">
        <v>24.62</v>
      </c>
      <c r="E419" s="1">
        <v>1501.57</v>
      </c>
      <c r="F419" s="1">
        <v>1477.49</v>
      </c>
      <c r="G419">
        <v>1.4E-3</v>
      </c>
      <c r="H419">
        <v>0</v>
      </c>
      <c r="I419">
        <v>4.1000000000000003E-3</v>
      </c>
      <c r="J419">
        <v>0</v>
      </c>
      <c r="K419">
        <v>0.13270000000000001</v>
      </c>
      <c r="L419">
        <v>0.85309999999999997</v>
      </c>
      <c r="M419">
        <v>8.8000000000000005E-3</v>
      </c>
      <c r="N419">
        <v>0.2001</v>
      </c>
      <c r="O419">
        <v>5.8999999999999999E-3</v>
      </c>
      <c r="P419">
        <v>0.14580000000000001</v>
      </c>
      <c r="Q419" s="1">
        <v>59323.35</v>
      </c>
      <c r="R419">
        <v>0.12239999999999999</v>
      </c>
      <c r="S419">
        <v>0.1429</v>
      </c>
      <c r="T419">
        <v>0.73470000000000002</v>
      </c>
      <c r="U419">
        <v>7</v>
      </c>
      <c r="V419" s="1">
        <v>86170.57</v>
      </c>
      <c r="W419">
        <v>214.28</v>
      </c>
      <c r="X419" s="1">
        <v>154084</v>
      </c>
      <c r="Y419">
        <v>0.82789999999999997</v>
      </c>
      <c r="Z419">
        <v>0.1191</v>
      </c>
      <c r="AA419">
        <v>5.2999999999999999E-2</v>
      </c>
      <c r="AB419">
        <v>0.1721</v>
      </c>
      <c r="AC419">
        <v>154.08000000000001</v>
      </c>
      <c r="AD419" s="1">
        <v>3389.85</v>
      </c>
      <c r="AE419">
        <v>483.71</v>
      </c>
      <c r="AF419" s="1">
        <v>150905.32</v>
      </c>
      <c r="AG419">
        <v>284</v>
      </c>
      <c r="AH419" s="1">
        <v>40430</v>
      </c>
      <c r="AI419" s="1">
        <v>64503</v>
      </c>
      <c r="AJ419">
        <v>22</v>
      </c>
      <c r="AK419">
        <v>22</v>
      </c>
      <c r="AL419">
        <v>22</v>
      </c>
      <c r="AM419">
        <v>4</v>
      </c>
      <c r="AN419" s="1">
        <v>2393.8000000000002</v>
      </c>
      <c r="AO419">
        <v>1.1513</v>
      </c>
      <c r="AP419" s="1">
        <v>1372.42</v>
      </c>
      <c r="AQ419" s="1">
        <v>1852.14</v>
      </c>
      <c r="AR419" s="1">
        <v>6383.66</v>
      </c>
      <c r="AS419">
        <v>361.62</v>
      </c>
      <c r="AT419">
        <v>296.49</v>
      </c>
      <c r="AU419" s="1">
        <v>10266.33</v>
      </c>
      <c r="AV419" s="1">
        <v>4905.45</v>
      </c>
      <c r="AW419">
        <v>0.39939999999999998</v>
      </c>
      <c r="AX419" s="1">
        <v>5575.24</v>
      </c>
      <c r="AY419">
        <v>0.45400000000000001</v>
      </c>
      <c r="AZ419" s="1">
        <v>1306.43</v>
      </c>
      <c r="BA419">
        <v>0.10639999999999999</v>
      </c>
      <c r="BB419">
        <v>493.65</v>
      </c>
      <c r="BC419">
        <v>4.02E-2</v>
      </c>
      <c r="BD419" s="1">
        <v>12280.78</v>
      </c>
      <c r="BE419" s="1">
        <v>3406.11</v>
      </c>
      <c r="BF419">
        <v>0.83699999999999997</v>
      </c>
      <c r="BG419">
        <v>0.4854</v>
      </c>
      <c r="BH419">
        <v>0.25850000000000001</v>
      </c>
      <c r="BI419">
        <v>0.20300000000000001</v>
      </c>
      <c r="BJ419">
        <v>3.8699999999999998E-2</v>
      </c>
      <c r="BK419">
        <v>1.43E-2</v>
      </c>
    </row>
    <row r="420" spans="1:63" x14ac:dyDescent="0.25">
      <c r="A420" t="s">
        <v>420</v>
      </c>
      <c r="B420">
        <v>49387</v>
      </c>
      <c r="C420">
        <v>43</v>
      </c>
      <c r="D420">
        <v>10.33</v>
      </c>
      <c r="E420">
        <v>444.05</v>
      </c>
      <c r="F420">
        <v>459.67</v>
      </c>
      <c r="G420">
        <v>4.3E-3</v>
      </c>
      <c r="H420">
        <v>0</v>
      </c>
      <c r="I420">
        <v>2.2000000000000001E-3</v>
      </c>
      <c r="J420">
        <v>0</v>
      </c>
      <c r="K420">
        <v>2.2000000000000001E-3</v>
      </c>
      <c r="L420">
        <v>0.98699999999999999</v>
      </c>
      <c r="M420">
        <v>4.3E-3</v>
      </c>
      <c r="N420">
        <v>0.1026</v>
      </c>
      <c r="O420">
        <v>0</v>
      </c>
      <c r="P420">
        <v>0.13880000000000001</v>
      </c>
      <c r="Q420" s="1">
        <v>58122.74</v>
      </c>
      <c r="R420">
        <v>0.1429</v>
      </c>
      <c r="S420">
        <v>0.1714</v>
      </c>
      <c r="T420">
        <v>0.68569999999999998</v>
      </c>
      <c r="U420">
        <v>6</v>
      </c>
      <c r="V420" s="1">
        <v>65712.33</v>
      </c>
      <c r="W420">
        <v>72.010000000000005</v>
      </c>
      <c r="X420" s="1">
        <v>187056.5</v>
      </c>
      <c r="Y420">
        <v>0.88160000000000005</v>
      </c>
      <c r="Z420">
        <v>7.0199999999999999E-2</v>
      </c>
      <c r="AA420">
        <v>4.8099999999999997E-2</v>
      </c>
      <c r="AB420">
        <v>0.11840000000000001</v>
      </c>
      <c r="AC420">
        <v>187.06</v>
      </c>
      <c r="AD420" s="1">
        <v>4304.59</v>
      </c>
      <c r="AE420">
        <v>468.08</v>
      </c>
      <c r="AF420" s="1">
        <v>198818.11</v>
      </c>
      <c r="AG420">
        <v>473</v>
      </c>
      <c r="AH420" s="1">
        <v>42436</v>
      </c>
      <c r="AI420" s="1">
        <v>67348</v>
      </c>
      <c r="AJ420">
        <v>25.9</v>
      </c>
      <c r="AK420">
        <v>22.69</v>
      </c>
      <c r="AL420">
        <v>25.03</v>
      </c>
      <c r="AM420">
        <v>4.7</v>
      </c>
      <c r="AN420" s="1">
        <v>1448.12</v>
      </c>
      <c r="AO420">
        <v>1.034</v>
      </c>
      <c r="AP420" s="1">
        <v>1626.41</v>
      </c>
      <c r="AQ420" s="1">
        <v>2349.16</v>
      </c>
      <c r="AR420" s="1">
        <v>7820.01</v>
      </c>
      <c r="AS420">
        <v>415.67</v>
      </c>
      <c r="AT420">
        <v>515.77</v>
      </c>
      <c r="AU420" s="1">
        <v>12727.02</v>
      </c>
      <c r="AV420" s="1">
        <v>5766.1</v>
      </c>
      <c r="AW420">
        <v>0.4446</v>
      </c>
      <c r="AX420" s="1">
        <v>4792.3900000000003</v>
      </c>
      <c r="AY420">
        <v>0.3695</v>
      </c>
      <c r="AZ420" s="1">
        <v>1986.9</v>
      </c>
      <c r="BA420">
        <v>0.1532</v>
      </c>
      <c r="BB420">
        <v>424.94</v>
      </c>
      <c r="BC420">
        <v>3.2800000000000003E-2</v>
      </c>
      <c r="BD420" s="1">
        <v>12970.34</v>
      </c>
      <c r="BE420" s="1">
        <v>5715.16</v>
      </c>
      <c r="BF420">
        <v>1.2826</v>
      </c>
      <c r="BG420">
        <v>0.57340000000000002</v>
      </c>
      <c r="BH420">
        <v>0.26429999999999998</v>
      </c>
      <c r="BI420">
        <v>0.1162</v>
      </c>
      <c r="BJ420">
        <v>3.0599999999999999E-2</v>
      </c>
      <c r="BK420">
        <v>1.55E-2</v>
      </c>
    </row>
    <row r="421" spans="1:63" x14ac:dyDescent="0.25">
      <c r="A421" t="s">
        <v>421</v>
      </c>
      <c r="B421">
        <v>44628</v>
      </c>
      <c r="C421">
        <v>5</v>
      </c>
      <c r="D421">
        <v>627.92999999999995</v>
      </c>
      <c r="E421" s="1">
        <v>3139.66</v>
      </c>
      <c r="F421" s="1">
        <v>2827.2</v>
      </c>
      <c r="G421">
        <v>3.2000000000000002E-3</v>
      </c>
      <c r="H421">
        <v>4.0000000000000002E-4</v>
      </c>
      <c r="I421">
        <v>0.1822</v>
      </c>
      <c r="J421">
        <v>1.4E-3</v>
      </c>
      <c r="K421">
        <v>0.53610000000000002</v>
      </c>
      <c r="L421">
        <v>0.19389999999999999</v>
      </c>
      <c r="M421">
        <v>8.2799999999999999E-2</v>
      </c>
      <c r="N421">
        <v>0.99409999999999998</v>
      </c>
      <c r="O421">
        <v>0.25169999999999998</v>
      </c>
      <c r="P421">
        <v>0.1797</v>
      </c>
      <c r="Q421" s="1">
        <v>69071.69</v>
      </c>
      <c r="R421">
        <v>0.12620000000000001</v>
      </c>
      <c r="S421">
        <v>0.2427</v>
      </c>
      <c r="T421">
        <v>0.63109999999999999</v>
      </c>
      <c r="U421">
        <v>19.82</v>
      </c>
      <c r="V421" s="1">
        <v>92747.83</v>
      </c>
      <c r="W421">
        <v>156.24</v>
      </c>
      <c r="X421" s="1">
        <v>59122.19</v>
      </c>
      <c r="Y421">
        <v>0.70789999999999997</v>
      </c>
      <c r="Z421">
        <v>0.27629999999999999</v>
      </c>
      <c r="AA421">
        <v>1.5800000000000002E-2</v>
      </c>
      <c r="AB421">
        <v>0.29210000000000003</v>
      </c>
      <c r="AC421">
        <v>59.12</v>
      </c>
      <c r="AD421" s="1">
        <v>2593.62</v>
      </c>
      <c r="AE421">
        <v>310.57</v>
      </c>
      <c r="AF421" s="1">
        <v>50301.54</v>
      </c>
      <c r="AG421">
        <v>9</v>
      </c>
      <c r="AH421" s="1">
        <v>28131</v>
      </c>
      <c r="AI421" s="1">
        <v>38276</v>
      </c>
      <c r="AJ421">
        <v>80.88</v>
      </c>
      <c r="AK421">
        <v>38.090000000000003</v>
      </c>
      <c r="AL421">
        <v>56.56</v>
      </c>
      <c r="AM421">
        <v>4.72</v>
      </c>
      <c r="AN421">
        <v>0</v>
      </c>
      <c r="AO421">
        <v>1.0278</v>
      </c>
      <c r="AP421" s="1">
        <v>1940.96</v>
      </c>
      <c r="AQ421" s="1">
        <v>2430.94</v>
      </c>
      <c r="AR421" s="1">
        <v>8099.89</v>
      </c>
      <c r="AS421">
        <v>915.64</v>
      </c>
      <c r="AT421">
        <v>498.65</v>
      </c>
      <c r="AU421" s="1">
        <v>13886.08</v>
      </c>
      <c r="AV421" s="1">
        <v>10672.72</v>
      </c>
      <c r="AW421">
        <v>0.6764</v>
      </c>
      <c r="AX421" s="1">
        <v>3064.87</v>
      </c>
      <c r="AY421">
        <v>0.19420000000000001</v>
      </c>
      <c r="AZ421">
        <v>567.73</v>
      </c>
      <c r="BA421">
        <v>3.5999999999999997E-2</v>
      </c>
      <c r="BB421" s="1">
        <v>1474.19</v>
      </c>
      <c r="BC421">
        <v>9.3399999999999997E-2</v>
      </c>
      <c r="BD421" s="1">
        <v>15779.52</v>
      </c>
      <c r="BE421" s="1">
        <v>8359.0300000000007</v>
      </c>
      <c r="BF421">
        <v>5.6752000000000002</v>
      </c>
      <c r="BG421">
        <v>0.53769999999999996</v>
      </c>
      <c r="BH421">
        <v>0.2424</v>
      </c>
      <c r="BI421">
        <v>0.18990000000000001</v>
      </c>
      <c r="BJ421">
        <v>2.1399999999999999E-2</v>
      </c>
      <c r="BK421">
        <v>8.6E-3</v>
      </c>
    </row>
    <row r="422" spans="1:63" x14ac:dyDescent="0.25">
      <c r="A422" t="s">
        <v>422</v>
      </c>
      <c r="B422">
        <v>49510</v>
      </c>
      <c r="C422">
        <v>109</v>
      </c>
      <c r="D422">
        <v>7.95</v>
      </c>
      <c r="E422">
        <v>866.78</v>
      </c>
      <c r="F422">
        <v>821.36</v>
      </c>
      <c r="G422">
        <v>4.8999999999999998E-3</v>
      </c>
      <c r="H422">
        <v>0</v>
      </c>
      <c r="I422">
        <v>9.7000000000000003E-3</v>
      </c>
      <c r="J422">
        <v>0</v>
      </c>
      <c r="K422">
        <v>1.0999999999999999E-2</v>
      </c>
      <c r="L422">
        <v>0.94520000000000004</v>
      </c>
      <c r="M422">
        <v>2.92E-2</v>
      </c>
      <c r="N422">
        <v>0.99870000000000003</v>
      </c>
      <c r="O422">
        <v>1.1999999999999999E-3</v>
      </c>
      <c r="P422">
        <v>0.106</v>
      </c>
      <c r="Q422" s="1">
        <v>51406.97</v>
      </c>
      <c r="R422">
        <v>0.37840000000000001</v>
      </c>
      <c r="S422">
        <v>0.20269999999999999</v>
      </c>
      <c r="T422">
        <v>0.41889999999999999</v>
      </c>
      <c r="U422">
        <v>8</v>
      </c>
      <c r="V422" s="1">
        <v>75882.75</v>
      </c>
      <c r="W422">
        <v>103.34</v>
      </c>
      <c r="X422" s="1">
        <v>126346.26</v>
      </c>
      <c r="Y422">
        <v>0.9133</v>
      </c>
      <c r="Z422">
        <v>3.3700000000000001E-2</v>
      </c>
      <c r="AA422">
        <v>5.2999999999999999E-2</v>
      </c>
      <c r="AB422">
        <v>8.6699999999999999E-2</v>
      </c>
      <c r="AC422">
        <v>126.35</v>
      </c>
      <c r="AD422" s="1">
        <v>2898.12</v>
      </c>
      <c r="AE422">
        <v>372.45</v>
      </c>
      <c r="AF422" s="1">
        <v>112892.62</v>
      </c>
      <c r="AG422">
        <v>124</v>
      </c>
      <c r="AH422" s="1">
        <v>32852</v>
      </c>
      <c r="AI422" s="1">
        <v>49804</v>
      </c>
      <c r="AJ422">
        <v>34.200000000000003</v>
      </c>
      <c r="AK422">
        <v>22.25</v>
      </c>
      <c r="AL422">
        <v>23.79</v>
      </c>
      <c r="AM422">
        <v>4.3</v>
      </c>
      <c r="AN422">
        <v>0</v>
      </c>
      <c r="AO422">
        <v>0.86890000000000001</v>
      </c>
      <c r="AP422" s="1">
        <v>2031.29</v>
      </c>
      <c r="AQ422" s="1">
        <v>2313.23</v>
      </c>
      <c r="AR422" s="1">
        <v>7503.99</v>
      </c>
      <c r="AS422">
        <v>601.05999999999995</v>
      </c>
      <c r="AT422">
        <v>184.63</v>
      </c>
      <c r="AU422" s="1">
        <v>12634.19</v>
      </c>
      <c r="AV422" s="1">
        <v>9959.6200000000008</v>
      </c>
      <c r="AW422">
        <v>0.66969999999999996</v>
      </c>
      <c r="AX422" s="1">
        <v>2407.35</v>
      </c>
      <c r="AY422">
        <v>0.16189999999999999</v>
      </c>
      <c r="AZ422" s="1">
        <v>1456.44</v>
      </c>
      <c r="BA422">
        <v>9.7900000000000001E-2</v>
      </c>
      <c r="BB422" s="1">
        <v>1047.3</v>
      </c>
      <c r="BC422">
        <v>7.0400000000000004E-2</v>
      </c>
      <c r="BD422" s="1">
        <v>14870.71</v>
      </c>
      <c r="BE422" s="1">
        <v>7947.7</v>
      </c>
      <c r="BF422">
        <v>2.7397</v>
      </c>
      <c r="BG422">
        <v>0.46539999999999998</v>
      </c>
      <c r="BH422">
        <v>0.16969999999999999</v>
      </c>
      <c r="BI422">
        <v>0.20530000000000001</v>
      </c>
      <c r="BJ422">
        <v>3.2399999999999998E-2</v>
      </c>
      <c r="BK422">
        <v>0.1273</v>
      </c>
    </row>
    <row r="423" spans="1:63" x14ac:dyDescent="0.25">
      <c r="A423" t="s">
        <v>423</v>
      </c>
      <c r="B423">
        <v>49395</v>
      </c>
      <c r="C423">
        <v>68</v>
      </c>
      <c r="D423">
        <v>8.1300000000000008</v>
      </c>
      <c r="E423">
        <v>552.9</v>
      </c>
      <c r="F423">
        <v>512.21</v>
      </c>
      <c r="G423">
        <v>2E-3</v>
      </c>
      <c r="H423">
        <v>0</v>
      </c>
      <c r="I423">
        <v>3.8999999999999998E-3</v>
      </c>
      <c r="J423">
        <v>0</v>
      </c>
      <c r="K423">
        <v>3.5200000000000002E-2</v>
      </c>
      <c r="L423">
        <v>0.94920000000000004</v>
      </c>
      <c r="M423">
        <v>9.7999999999999997E-3</v>
      </c>
      <c r="N423">
        <v>0.20680000000000001</v>
      </c>
      <c r="O423">
        <v>7.7999999999999996E-3</v>
      </c>
      <c r="P423">
        <v>0.14199999999999999</v>
      </c>
      <c r="Q423" s="1">
        <v>49771.66</v>
      </c>
      <c r="R423">
        <v>0.1525</v>
      </c>
      <c r="S423">
        <v>0.2712</v>
      </c>
      <c r="T423">
        <v>0.57630000000000003</v>
      </c>
      <c r="U423">
        <v>4</v>
      </c>
      <c r="V423" s="1">
        <v>86619.25</v>
      </c>
      <c r="W423">
        <v>137.76</v>
      </c>
      <c r="X423" s="1">
        <v>190450.75</v>
      </c>
      <c r="Y423">
        <v>0.91290000000000004</v>
      </c>
      <c r="Z423">
        <v>3.6700000000000003E-2</v>
      </c>
      <c r="AA423">
        <v>5.04E-2</v>
      </c>
      <c r="AB423">
        <v>8.7099999999999997E-2</v>
      </c>
      <c r="AC423">
        <v>190.45</v>
      </c>
      <c r="AD423" s="1">
        <v>4221.1099999999997</v>
      </c>
      <c r="AE423">
        <v>497.28</v>
      </c>
      <c r="AF423" s="1">
        <v>196603.66</v>
      </c>
      <c r="AG423">
        <v>464</v>
      </c>
      <c r="AH423" s="1">
        <v>38299</v>
      </c>
      <c r="AI423" s="1">
        <v>59549</v>
      </c>
      <c r="AJ423">
        <v>36.85</v>
      </c>
      <c r="AK423">
        <v>21.15</v>
      </c>
      <c r="AL423">
        <v>27.15</v>
      </c>
      <c r="AM423">
        <v>4.6500000000000004</v>
      </c>
      <c r="AN423" s="1">
        <v>2843.73</v>
      </c>
      <c r="AO423">
        <v>1.7099</v>
      </c>
      <c r="AP423" s="1">
        <v>1816.05</v>
      </c>
      <c r="AQ423" s="1">
        <v>2970.33</v>
      </c>
      <c r="AR423" s="1">
        <v>8090.96</v>
      </c>
      <c r="AS423">
        <v>430.81</v>
      </c>
      <c r="AT423">
        <v>620.53</v>
      </c>
      <c r="AU423" s="1">
        <v>13928.68</v>
      </c>
      <c r="AV423" s="1">
        <v>6973.74</v>
      </c>
      <c r="AW423">
        <v>0.43009999999999998</v>
      </c>
      <c r="AX423" s="1">
        <v>7200.72</v>
      </c>
      <c r="AY423">
        <v>0.44409999999999999</v>
      </c>
      <c r="AZ423" s="1">
        <v>1498.05</v>
      </c>
      <c r="BA423">
        <v>9.2399999999999996E-2</v>
      </c>
      <c r="BB423">
        <v>541.84</v>
      </c>
      <c r="BC423">
        <v>3.3399999999999999E-2</v>
      </c>
      <c r="BD423" s="1">
        <v>16214.36</v>
      </c>
      <c r="BE423" s="1">
        <v>4805.29</v>
      </c>
      <c r="BF423">
        <v>1.4776</v>
      </c>
      <c r="BG423">
        <v>0.50280000000000002</v>
      </c>
      <c r="BH423">
        <v>0.22750000000000001</v>
      </c>
      <c r="BI423">
        <v>0.21929999999999999</v>
      </c>
      <c r="BJ423">
        <v>2.9399999999999999E-2</v>
      </c>
      <c r="BK423">
        <v>2.1000000000000001E-2</v>
      </c>
    </row>
    <row r="424" spans="1:63" x14ac:dyDescent="0.25">
      <c r="A424" t="s">
        <v>424</v>
      </c>
      <c r="B424">
        <v>48579</v>
      </c>
      <c r="C424">
        <v>161</v>
      </c>
      <c r="D424">
        <v>5.89</v>
      </c>
      <c r="E424">
        <v>948.57</v>
      </c>
      <c r="F424" s="1">
        <v>1045.08</v>
      </c>
      <c r="G424">
        <v>1E-3</v>
      </c>
      <c r="H424">
        <v>8.6E-3</v>
      </c>
      <c r="I424">
        <v>8.6E-3</v>
      </c>
      <c r="J424">
        <v>0</v>
      </c>
      <c r="K424">
        <v>1.24E-2</v>
      </c>
      <c r="L424">
        <v>0.95979999999999999</v>
      </c>
      <c r="M424">
        <v>9.5999999999999992E-3</v>
      </c>
      <c r="N424">
        <v>0.27460000000000001</v>
      </c>
      <c r="O424">
        <v>7.7999999999999996E-3</v>
      </c>
      <c r="P424">
        <v>0.13489999999999999</v>
      </c>
      <c r="Q424" s="1">
        <v>61368.69</v>
      </c>
      <c r="R424">
        <v>0.12859999999999999</v>
      </c>
      <c r="S424">
        <v>0.1429</v>
      </c>
      <c r="T424">
        <v>0.72860000000000003</v>
      </c>
      <c r="U424">
        <v>7.2</v>
      </c>
      <c r="V424" s="1">
        <v>72691.94</v>
      </c>
      <c r="W424">
        <v>128.55000000000001</v>
      </c>
      <c r="X424" s="1">
        <v>180215.67</v>
      </c>
      <c r="Y424">
        <v>0.93310000000000004</v>
      </c>
      <c r="Z424">
        <v>3.7400000000000003E-2</v>
      </c>
      <c r="AA424">
        <v>2.9499999999999998E-2</v>
      </c>
      <c r="AB424">
        <v>6.6900000000000001E-2</v>
      </c>
      <c r="AC424">
        <v>180.22</v>
      </c>
      <c r="AD424" s="1">
        <v>4492.8</v>
      </c>
      <c r="AE424">
        <v>589.42999999999995</v>
      </c>
      <c r="AF424" s="1">
        <v>197066.56</v>
      </c>
      <c r="AG424">
        <v>465</v>
      </c>
      <c r="AH424" s="1">
        <v>34751</v>
      </c>
      <c r="AI424" s="1">
        <v>49041</v>
      </c>
      <c r="AJ424">
        <v>33.47</v>
      </c>
      <c r="AK424">
        <v>24.43</v>
      </c>
      <c r="AL424">
        <v>30.73</v>
      </c>
      <c r="AM424">
        <v>5.2</v>
      </c>
      <c r="AN424" s="1">
        <v>1369.58</v>
      </c>
      <c r="AO424">
        <v>1.8793</v>
      </c>
      <c r="AP424" s="1">
        <v>1480.45</v>
      </c>
      <c r="AQ424" s="1">
        <v>1933.83</v>
      </c>
      <c r="AR424" s="1">
        <v>7438.22</v>
      </c>
      <c r="AS424">
        <v>261.89999999999998</v>
      </c>
      <c r="AT424">
        <v>7.43</v>
      </c>
      <c r="AU424" s="1">
        <v>11121.82</v>
      </c>
      <c r="AV424" s="1">
        <v>6066.54</v>
      </c>
      <c r="AW424">
        <v>0.4637</v>
      </c>
      <c r="AX424" s="1">
        <v>4679.54</v>
      </c>
      <c r="AY424">
        <v>0.35770000000000002</v>
      </c>
      <c r="AZ424" s="1">
        <v>1761.69</v>
      </c>
      <c r="BA424">
        <v>0.13469999999999999</v>
      </c>
      <c r="BB424">
        <v>573.96</v>
      </c>
      <c r="BC424">
        <v>4.3900000000000002E-2</v>
      </c>
      <c r="BD424" s="1">
        <v>13081.74</v>
      </c>
      <c r="BE424" s="1">
        <v>6041.19</v>
      </c>
      <c r="BF424">
        <v>2.2541000000000002</v>
      </c>
      <c r="BG424">
        <v>0.56289999999999996</v>
      </c>
      <c r="BH424">
        <v>0.24010000000000001</v>
      </c>
      <c r="BI424">
        <v>9.8699999999999996E-2</v>
      </c>
      <c r="BJ424">
        <v>3.3799999999999997E-2</v>
      </c>
      <c r="BK424">
        <v>6.4600000000000005E-2</v>
      </c>
    </row>
    <row r="425" spans="1:63" x14ac:dyDescent="0.25">
      <c r="A425" t="s">
        <v>425</v>
      </c>
      <c r="B425">
        <v>44636</v>
      </c>
      <c r="C425">
        <v>29</v>
      </c>
      <c r="D425">
        <v>402.34</v>
      </c>
      <c r="E425" s="1">
        <v>11667.81</v>
      </c>
      <c r="F425" s="1">
        <v>9651.65</v>
      </c>
      <c r="G425">
        <v>2.76E-2</v>
      </c>
      <c r="H425">
        <v>1.6000000000000001E-3</v>
      </c>
      <c r="I425">
        <v>6.7699999999999996E-2</v>
      </c>
      <c r="J425">
        <v>8.9999999999999998E-4</v>
      </c>
      <c r="K425">
        <v>0.11799999999999999</v>
      </c>
      <c r="L425">
        <v>0.74629999999999996</v>
      </c>
      <c r="M425">
        <v>3.7999999999999999E-2</v>
      </c>
      <c r="N425">
        <v>0.47399999999999998</v>
      </c>
      <c r="O425">
        <v>3.1800000000000002E-2</v>
      </c>
      <c r="P425">
        <v>0.1643</v>
      </c>
      <c r="Q425" s="1">
        <v>75701.84</v>
      </c>
      <c r="R425">
        <v>8.1699999999999995E-2</v>
      </c>
      <c r="S425">
        <v>0.19170000000000001</v>
      </c>
      <c r="T425">
        <v>0.72660000000000002</v>
      </c>
      <c r="U425">
        <v>73.75</v>
      </c>
      <c r="V425" s="1">
        <v>93261.3</v>
      </c>
      <c r="W425">
        <v>158.19999999999999</v>
      </c>
      <c r="X425" s="1">
        <v>188314.26</v>
      </c>
      <c r="Y425">
        <v>0.79620000000000002</v>
      </c>
      <c r="Z425">
        <v>0.17519999999999999</v>
      </c>
      <c r="AA425">
        <v>2.86E-2</v>
      </c>
      <c r="AB425">
        <v>0.20380000000000001</v>
      </c>
      <c r="AC425">
        <v>188.31</v>
      </c>
      <c r="AD425" s="1">
        <v>9447.26</v>
      </c>
      <c r="AE425" s="1">
        <v>1284.5899999999999</v>
      </c>
      <c r="AF425" s="1">
        <v>173790.5</v>
      </c>
      <c r="AG425">
        <v>392</v>
      </c>
      <c r="AH425" s="1">
        <v>35529</v>
      </c>
      <c r="AI425" s="1">
        <v>50369</v>
      </c>
      <c r="AJ425">
        <v>71.900000000000006</v>
      </c>
      <c r="AK425">
        <v>48.75</v>
      </c>
      <c r="AL425">
        <v>53.07</v>
      </c>
      <c r="AM425">
        <v>5.0999999999999996</v>
      </c>
      <c r="AN425">
        <v>0</v>
      </c>
      <c r="AO425">
        <v>1.3211999999999999</v>
      </c>
      <c r="AP425" s="1">
        <v>1778.64</v>
      </c>
      <c r="AQ425" s="1">
        <v>1961.7</v>
      </c>
      <c r="AR425" s="1">
        <v>8880.8799999999992</v>
      </c>
      <c r="AS425" s="1">
        <v>1372.19</v>
      </c>
      <c r="AT425">
        <v>266.92</v>
      </c>
      <c r="AU425" s="1">
        <v>14260.33</v>
      </c>
      <c r="AV425" s="1">
        <v>5332.38</v>
      </c>
      <c r="AW425">
        <v>0.30640000000000001</v>
      </c>
      <c r="AX425" s="1">
        <v>10021.469999999999</v>
      </c>
      <c r="AY425">
        <v>0.57589999999999997</v>
      </c>
      <c r="AZ425">
        <v>921.92</v>
      </c>
      <c r="BA425">
        <v>5.2999999999999999E-2</v>
      </c>
      <c r="BB425" s="1">
        <v>1127.07</v>
      </c>
      <c r="BC425">
        <v>6.4799999999999996E-2</v>
      </c>
      <c r="BD425" s="1">
        <v>17402.849999999999</v>
      </c>
      <c r="BE425" s="1">
        <v>1519.58</v>
      </c>
      <c r="BF425">
        <v>0.29680000000000001</v>
      </c>
      <c r="BG425">
        <v>0.54449999999999998</v>
      </c>
      <c r="BH425">
        <v>0.21890000000000001</v>
      </c>
      <c r="BI425">
        <v>0.19800000000000001</v>
      </c>
      <c r="BJ425">
        <v>2.41E-2</v>
      </c>
      <c r="BK425">
        <v>1.4500000000000001E-2</v>
      </c>
    </row>
    <row r="426" spans="1:63" x14ac:dyDescent="0.25">
      <c r="A426" t="s">
        <v>426</v>
      </c>
      <c r="B426">
        <v>47597</v>
      </c>
      <c r="C426">
        <v>146</v>
      </c>
      <c r="D426">
        <v>5.81</v>
      </c>
      <c r="E426">
        <v>847.85</v>
      </c>
      <c r="F426">
        <v>807</v>
      </c>
      <c r="G426">
        <v>5.0000000000000001E-3</v>
      </c>
      <c r="H426">
        <v>0</v>
      </c>
      <c r="I426">
        <v>1.1999999999999999E-3</v>
      </c>
      <c r="J426">
        <v>0</v>
      </c>
      <c r="K426">
        <v>0.1053</v>
      </c>
      <c r="L426">
        <v>0.81659999999999999</v>
      </c>
      <c r="M426">
        <v>7.1900000000000006E-2</v>
      </c>
      <c r="N426">
        <v>0.29339999999999999</v>
      </c>
      <c r="O426">
        <v>2.5000000000000001E-3</v>
      </c>
      <c r="P426">
        <v>0.13120000000000001</v>
      </c>
      <c r="Q426" s="1">
        <v>56836.54</v>
      </c>
      <c r="R426">
        <v>0.27939999999999998</v>
      </c>
      <c r="S426">
        <v>0.13239999999999999</v>
      </c>
      <c r="T426">
        <v>0.58819999999999995</v>
      </c>
      <c r="U426">
        <v>13.62</v>
      </c>
      <c r="V426" s="1">
        <v>58652.639999999999</v>
      </c>
      <c r="W426">
        <v>58.93</v>
      </c>
      <c r="X426" s="1">
        <v>363611.76</v>
      </c>
      <c r="Y426">
        <v>0.54039999999999999</v>
      </c>
      <c r="Z426">
        <v>2.6499999999999999E-2</v>
      </c>
      <c r="AA426">
        <v>0.43309999999999998</v>
      </c>
      <c r="AB426">
        <v>0.45960000000000001</v>
      </c>
      <c r="AC426">
        <v>363.61</v>
      </c>
      <c r="AD426" s="1">
        <v>12051.87</v>
      </c>
      <c r="AE426">
        <v>700.31</v>
      </c>
      <c r="AF426" s="1">
        <v>237450.5</v>
      </c>
      <c r="AG426">
        <v>532</v>
      </c>
      <c r="AH426" s="1">
        <v>35069</v>
      </c>
      <c r="AI426" s="1">
        <v>53014</v>
      </c>
      <c r="AJ426">
        <v>39.9</v>
      </c>
      <c r="AK426">
        <v>27.71</v>
      </c>
      <c r="AL426">
        <v>33.47</v>
      </c>
      <c r="AM426">
        <v>4</v>
      </c>
      <c r="AN426" s="1">
        <v>2633.93</v>
      </c>
      <c r="AO426">
        <v>2.7263000000000002</v>
      </c>
      <c r="AP426" s="1">
        <v>2558.23</v>
      </c>
      <c r="AQ426" s="1">
        <v>2564.14</v>
      </c>
      <c r="AR426" s="1">
        <v>8733.9599999999991</v>
      </c>
      <c r="AS426">
        <v>820.65</v>
      </c>
      <c r="AT426">
        <v>155.88</v>
      </c>
      <c r="AU426" s="1">
        <v>14832.86</v>
      </c>
      <c r="AV426" s="1">
        <v>6399.92</v>
      </c>
      <c r="AW426">
        <v>0.32169999999999999</v>
      </c>
      <c r="AX426" s="1">
        <v>10763.01</v>
      </c>
      <c r="AY426">
        <v>0.54100000000000004</v>
      </c>
      <c r="AZ426" s="1">
        <v>1689.41</v>
      </c>
      <c r="BA426">
        <v>8.4900000000000003E-2</v>
      </c>
      <c r="BB426" s="1">
        <v>1041.97</v>
      </c>
      <c r="BC426">
        <v>5.2400000000000002E-2</v>
      </c>
      <c r="BD426" s="1">
        <v>19894.32</v>
      </c>
      <c r="BE426" s="1">
        <v>5010.96</v>
      </c>
      <c r="BF426">
        <v>1.6741999999999999</v>
      </c>
      <c r="BG426">
        <v>0.54269999999999996</v>
      </c>
      <c r="BH426">
        <v>0.22650000000000001</v>
      </c>
      <c r="BI426">
        <v>0.17699999999999999</v>
      </c>
      <c r="BJ426">
        <v>2.8799999999999999E-2</v>
      </c>
      <c r="BK426">
        <v>2.5000000000000001E-2</v>
      </c>
    </row>
    <row r="427" spans="1:63" x14ac:dyDescent="0.25">
      <c r="A427" t="s">
        <v>427</v>
      </c>
      <c r="B427">
        <v>45575</v>
      </c>
      <c r="C427">
        <v>178</v>
      </c>
      <c r="D427">
        <v>8.59</v>
      </c>
      <c r="E427" s="1">
        <v>1529.31</v>
      </c>
      <c r="F427" s="1">
        <v>1352.62</v>
      </c>
      <c r="G427">
        <v>6.9999999999999999E-4</v>
      </c>
      <c r="H427">
        <v>6.9999999999999999E-4</v>
      </c>
      <c r="I427">
        <v>5.8999999999999999E-3</v>
      </c>
      <c r="J427">
        <v>0</v>
      </c>
      <c r="K427">
        <v>7.9799999999999996E-2</v>
      </c>
      <c r="L427">
        <v>0.88990000000000002</v>
      </c>
      <c r="M427">
        <v>2.29E-2</v>
      </c>
      <c r="N427">
        <v>0.46689999999999998</v>
      </c>
      <c r="O427">
        <v>3.0000000000000001E-3</v>
      </c>
      <c r="P427">
        <v>0.18210000000000001</v>
      </c>
      <c r="Q427" s="1">
        <v>54209.46</v>
      </c>
      <c r="R427">
        <v>0.36969999999999997</v>
      </c>
      <c r="S427">
        <v>0.1429</v>
      </c>
      <c r="T427">
        <v>0.4874</v>
      </c>
      <c r="U427">
        <v>9.5</v>
      </c>
      <c r="V427" s="1">
        <v>90520.21</v>
      </c>
      <c r="W427">
        <v>155.15</v>
      </c>
      <c r="X427" s="1">
        <v>141874.94</v>
      </c>
      <c r="Y427">
        <v>0.78090000000000004</v>
      </c>
      <c r="Z427">
        <v>9.6500000000000002E-2</v>
      </c>
      <c r="AA427">
        <v>0.1226</v>
      </c>
      <c r="AB427">
        <v>0.21909999999999999</v>
      </c>
      <c r="AC427">
        <v>141.87</v>
      </c>
      <c r="AD427" s="1">
        <v>3643.61</v>
      </c>
      <c r="AE427">
        <v>448.01</v>
      </c>
      <c r="AF427" s="1">
        <v>140505.67000000001</v>
      </c>
      <c r="AG427">
        <v>241</v>
      </c>
      <c r="AH427" s="1">
        <v>31677</v>
      </c>
      <c r="AI427" s="1">
        <v>43866</v>
      </c>
      <c r="AJ427">
        <v>27.5</v>
      </c>
      <c r="AK427">
        <v>25.43</v>
      </c>
      <c r="AL427">
        <v>25.41</v>
      </c>
      <c r="AM427">
        <v>2.6</v>
      </c>
      <c r="AN427" s="1">
        <v>1366.95</v>
      </c>
      <c r="AO427">
        <v>1.7294</v>
      </c>
      <c r="AP427" s="1">
        <v>1389.85</v>
      </c>
      <c r="AQ427" s="1">
        <v>2420.89</v>
      </c>
      <c r="AR427" s="1">
        <v>7786.69</v>
      </c>
      <c r="AS427">
        <v>738.35</v>
      </c>
      <c r="AT427">
        <v>426.06</v>
      </c>
      <c r="AU427" s="1">
        <v>12761.83</v>
      </c>
      <c r="AV427" s="1">
        <v>7317.55</v>
      </c>
      <c r="AW427">
        <v>0.51039999999999996</v>
      </c>
      <c r="AX427" s="1">
        <v>5172.07</v>
      </c>
      <c r="AY427">
        <v>0.36070000000000002</v>
      </c>
      <c r="AZ427">
        <v>965.98</v>
      </c>
      <c r="BA427">
        <v>6.7400000000000002E-2</v>
      </c>
      <c r="BB427">
        <v>881.76</v>
      </c>
      <c r="BC427">
        <v>6.1499999999999999E-2</v>
      </c>
      <c r="BD427" s="1">
        <v>14337.37</v>
      </c>
      <c r="BE427" s="1">
        <v>4868.72</v>
      </c>
      <c r="BF427">
        <v>1.8676999999999999</v>
      </c>
      <c r="BG427">
        <v>0.52500000000000002</v>
      </c>
      <c r="BH427">
        <v>0.2387</v>
      </c>
      <c r="BI427">
        <v>0.19409999999999999</v>
      </c>
      <c r="BJ427">
        <v>2.81E-2</v>
      </c>
      <c r="BK427">
        <v>1.4200000000000001E-2</v>
      </c>
    </row>
    <row r="428" spans="1:63" x14ac:dyDescent="0.25">
      <c r="A428" t="s">
        <v>428</v>
      </c>
      <c r="B428">
        <v>46813</v>
      </c>
      <c r="C428">
        <v>49</v>
      </c>
      <c r="D428">
        <v>35.479999999999997</v>
      </c>
      <c r="E428" s="1">
        <v>1738.34</v>
      </c>
      <c r="F428" s="1">
        <v>1824.41</v>
      </c>
      <c r="G428">
        <v>1.6400000000000001E-2</v>
      </c>
      <c r="H428">
        <v>1.1000000000000001E-3</v>
      </c>
      <c r="I428">
        <v>3.56E-2</v>
      </c>
      <c r="J428">
        <v>1.1000000000000001E-3</v>
      </c>
      <c r="K428">
        <v>8.2199999999999995E-2</v>
      </c>
      <c r="L428">
        <v>0.77249999999999996</v>
      </c>
      <c r="M428">
        <v>9.0999999999999998E-2</v>
      </c>
      <c r="N428">
        <v>0.29499999999999998</v>
      </c>
      <c r="O428">
        <v>4.8999999999999998E-3</v>
      </c>
      <c r="P428">
        <v>0.1011</v>
      </c>
      <c r="Q428" s="1">
        <v>68146.100000000006</v>
      </c>
      <c r="R428">
        <v>0.1221</v>
      </c>
      <c r="S428">
        <v>0.19850000000000001</v>
      </c>
      <c r="T428">
        <v>0.6794</v>
      </c>
      <c r="U428">
        <v>14.5</v>
      </c>
      <c r="V428" s="1">
        <v>80973.929999999993</v>
      </c>
      <c r="W428">
        <v>116.08</v>
      </c>
      <c r="X428" s="1">
        <v>304752.94</v>
      </c>
      <c r="Y428">
        <v>0.51090000000000002</v>
      </c>
      <c r="Z428">
        <v>0.35970000000000002</v>
      </c>
      <c r="AA428">
        <v>0.1295</v>
      </c>
      <c r="AB428">
        <v>0.48909999999999998</v>
      </c>
      <c r="AC428">
        <v>304.75</v>
      </c>
      <c r="AD428" s="1">
        <v>13357.37</v>
      </c>
      <c r="AE428">
        <v>733.53</v>
      </c>
      <c r="AF428" s="1">
        <v>246741.88</v>
      </c>
      <c r="AG428">
        <v>545</v>
      </c>
      <c r="AH428" s="1">
        <v>36382</v>
      </c>
      <c r="AI428" s="1">
        <v>63460</v>
      </c>
      <c r="AJ428">
        <v>71.25</v>
      </c>
      <c r="AK428">
        <v>36.68</v>
      </c>
      <c r="AL428">
        <v>44.12</v>
      </c>
      <c r="AM428">
        <v>5.2</v>
      </c>
      <c r="AN428">
        <v>0</v>
      </c>
      <c r="AO428">
        <v>1.0247999999999999</v>
      </c>
      <c r="AP428" s="1">
        <v>1773.71</v>
      </c>
      <c r="AQ428" s="1">
        <v>1877.34</v>
      </c>
      <c r="AR428" s="1">
        <v>7784</v>
      </c>
      <c r="AS428">
        <v>817.3</v>
      </c>
      <c r="AT428">
        <v>322.29000000000002</v>
      </c>
      <c r="AU428" s="1">
        <v>12574.64</v>
      </c>
      <c r="AV428" s="1">
        <v>2864.21</v>
      </c>
      <c r="AW428">
        <v>0.1807</v>
      </c>
      <c r="AX428" s="1">
        <v>9752.32</v>
      </c>
      <c r="AY428">
        <v>0.61539999999999995</v>
      </c>
      <c r="AZ428" s="1">
        <v>2245.63</v>
      </c>
      <c r="BA428">
        <v>0.14169999999999999</v>
      </c>
      <c r="BB428">
        <v>984.28</v>
      </c>
      <c r="BC428">
        <v>6.2100000000000002E-2</v>
      </c>
      <c r="BD428" s="1">
        <v>15846.45</v>
      </c>
      <c r="BE428" s="1">
        <v>2228.8000000000002</v>
      </c>
      <c r="BF428">
        <v>0.39040000000000002</v>
      </c>
      <c r="BG428">
        <v>0.56059999999999999</v>
      </c>
      <c r="BH428">
        <v>0.2049</v>
      </c>
      <c r="BI428">
        <v>0.18729999999999999</v>
      </c>
      <c r="BJ428">
        <v>3.1E-2</v>
      </c>
      <c r="BK428">
        <v>1.6199999999999999E-2</v>
      </c>
    </row>
    <row r="429" spans="1:63" x14ac:dyDescent="0.25">
      <c r="A429" t="s">
        <v>429</v>
      </c>
      <c r="B429">
        <v>45781</v>
      </c>
      <c r="C429">
        <v>34</v>
      </c>
      <c r="D429">
        <v>15.65</v>
      </c>
      <c r="E429">
        <v>532.12</v>
      </c>
      <c r="F429">
        <v>667.91</v>
      </c>
      <c r="G429">
        <v>3.0000000000000001E-3</v>
      </c>
      <c r="H429">
        <v>0</v>
      </c>
      <c r="I429">
        <v>0.21410000000000001</v>
      </c>
      <c r="J429">
        <v>1.5E-3</v>
      </c>
      <c r="K429">
        <v>2.9899999999999999E-2</v>
      </c>
      <c r="L429">
        <v>0.60629999999999995</v>
      </c>
      <c r="M429">
        <v>0.1452</v>
      </c>
      <c r="N429">
        <v>1</v>
      </c>
      <c r="O429">
        <v>0</v>
      </c>
      <c r="P429">
        <v>0.1711</v>
      </c>
      <c r="Q429" s="1">
        <v>57228.91</v>
      </c>
      <c r="R429">
        <v>0.30909999999999999</v>
      </c>
      <c r="S429">
        <v>0.21820000000000001</v>
      </c>
      <c r="T429">
        <v>0.47270000000000001</v>
      </c>
      <c r="U429">
        <v>9</v>
      </c>
      <c r="V429" s="1">
        <v>55017.67</v>
      </c>
      <c r="W429">
        <v>54.73</v>
      </c>
      <c r="X429" s="1">
        <v>242708.07</v>
      </c>
      <c r="Y429">
        <v>0.40039999999999998</v>
      </c>
      <c r="Z429">
        <v>0.47899999999999998</v>
      </c>
      <c r="AA429">
        <v>0.1206</v>
      </c>
      <c r="AB429">
        <v>0.59960000000000002</v>
      </c>
      <c r="AC429">
        <v>242.71</v>
      </c>
      <c r="AD429" s="1">
        <v>6956.63</v>
      </c>
      <c r="AE429">
        <v>410.14</v>
      </c>
      <c r="AF429" s="1">
        <v>157709.76999999999</v>
      </c>
      <c r="AG429">
        <v>324</v>
      </c>
      <c r="AH429" s="1">
        <v>30501</v>
      </c>
      <c r="AI429" s="1">
        <v>47398</v>
      </c>
      <c r="AJ429">
        <v>40.92</v>
      </c>
      <c r="AK429">
        <v>25.78</v>
      </c>
      <c r="AL429">
        <v>27.99</v>
      </c>
      <c r="AM429">
        <v>6</v>
      </c>
      <c r="AN429">
        <v>0</v>
      </c>
      <c r="AO429">
        <v>0.94599999999999995</v>
      </c>
      <c r="AP429" s="1">
        <v>1858.53</v>
      </c>
      <c r="AQ429" s="1">
        <v>2473.4499999999998</v>
      </c>
      <c r="AR429" s="1">
        <v>7526.66</v>
      </c>
      <c r="AS429">
        <v>947.73</v>
      </c>
      <c r="AT429">
        <v>285.88</v>
      </c>
      <c r="AU429" s="1">
        <v>13092.24</v>
      </c>
      <c r="AV429" s="1">
        <v>4086.69</v>
      </c>
      <c r="AW429">
        <v>0.2979</v>
      </c>
      <c r="AX429" s="1">
        <v>4899.1400000000003</v>
      </c>
      <c r="AY429">
        <v>0.35709999999999997</v>
      </c>
      <c r="AZ429" s="1">
        <v>3541.47</v>
      </c>
      <c r="BA429">
        <v>0.2581</v>
      </c>
      <c r="BB429" s="1">
        <v>1191.8699999999999</v>
      </c>
      <c r="BC429">
        <v>8.6900000000000005E-2</v>
      </c>
      <c r="BD429" s="1">
        <v>13719.18</v>
      </c>
      <c r="BE429" s="1">
        <v>5627.44</v>
      </c>
      <c r="BF429">
        <v>1.9864999999999999</v>
      </c>
      <c r="BG429">
        <v>0.51519999999999999</v>
      </c>
      <c r="BH429">
        <v>0.2147</v>
      </c>
      <c r="BI429">
        <v>0.2059</v>
      </c>
      <c r="BJ429">
        <v>5.21E-2</v>
      </c>
      <c r="BK429">
        <v>1.2200000000000001E-2</v>
      </c>
    </row>
    <row r="430" spans="1:63" x14ac:dyDescent="0.25">
      <c r="A430" t="s">
        <v>430</v>
      </c>
      <c r="B430">
        <v>47902</v>
      </c>
      <c r="C430">
        <v>24</v>
      </c>
      <c r="D430">
        <v>68.069999999999993</v>
      </c>
      <c r="E430" s="1">
        <v>1633.58</v>
      </c>
      <c r="F430" s="1">
        <v>1559.89</v>
      </c>
      <c r="G430">
        <v>5.1000000000000004E-3</v>
      </c>
      <c r="H430">
        <v>5.9999999999999995E-4</v>
      </c>
      <c r="I430">
        <v>2.3099999999999999E-2</v>
      </c>
      <c r="J430">
        <v>2.5999999999999999E-3</v>
      </c>
      <c r="K430">
        <v>0.1038</v>
      </c>
      <c r="L430">
        <v>0.82950000000000002</v>
      </c>
      <c r="M430">
        <v>3.5299999999999998E-2</v>
      </c>
      <c r="N430">
        <v>0.25430000000000003</v>
      </c>
      <c r="O430">
        <v>2.4299999999999999E-2</v>
      </c>
      <c r="P430">
        <v>8.6199999999999999E-2</v>
      </c>
      <c r="Q430" s="1">
        <v>77878.94</v>
      </c>
      <c r="R430">
        <v>6.25E-2</v>
      </c>
      <c r="S430">
        <v>0.2321</v>
      </c>
      <c r="T430">
        <v>0.70540000000000003</v>
      </c>
      <c r="U430">
        <v>10</v>
      </c>
      <c r="V430" s="1">
        <v>108128.7</v>
      </c>
      <c r="W430">
        <v>161.93</v>
      </c>
      <c r="X430" s="1">
        <v>211140.3</v>
      </c>
      <c r="Y430">
        <v>0.57569999999999999</v>
      </c>
      <c r="Z430">
        <v>0.20130000000000001</v>
      </c>
      <c r="AA430">
        <v>0.223</v>
      </c>
      <c r="AB430">
        <v>0.42430000000000001</v>
      </c>
      <c r="AC430">
        <v>211.14</v>
      </c>
      <c r="AD430" s="1">
        <v>6711.89</v>
      </c>
      <c r="AE430">
        <v>382.77</v>
      </c>
      <c r="AF430" s="1">
        <v>247302.57</v>
      </c>
      <c r="AG430">
        <v>546</v>
      </c>
      <c r="AH430" s="1">
        <v>39629</v>
      </c>
      <c r="AI430" s="1">
        <v>65696</v>
      </c>
      <c r="AJ430">
        <v>45.7</v>
      </c>
      <c r="AK430">
        <v>23.02</v>
      </c>
      <c r="AL430">
        <v>41.45</v>
      </c>
      <c r="AM430">
        <v>4.2</v>
      </c>
      <c r="AN430">
        <v>0</v>
      </c>
      <c r="AO430">
        <v>0.66300000000000003</v>
      </c>
      <c r="AP430" s="1">
        <v>1786.87</v>
      </c>
      <c r="AQ430" s="1">
        <v>3178.16</v>
      </c>
      <c r="AR430" s="1">
        <v>8762.6299999999992</v>
      </c>
      <c r="AS430">
        <v>707.84</v>
      </c>
      <c r="AT430">
        <v>882.25</v>
      </c>
      <c r="AU430" s="1">
        <v>15317.75</v>
      </c>
      <c r="AV430" s="1">
        <v>7752.25</v>
      </c>
      <c r="AW430">
        <v>0.4834</v>
      </c>
      <c r="AX430" s="1">
        <v>7011.86</v>
      </c>
      <c r="AY430">
        <v>0.43719999999999998</v>
      </c>
      <c r="AZ430">
        <v>678.44</v>
      </c>
      <c r="BA430">
        <v>4.2299999999999997E-2</v>
      </c>
      <c r="BB430">
        <v>595.21</v>
      </c>
      <c r="BC430">
        <v>3.7100000000000001E-2</v>
      </c>
      <c r="BD430" s="1">
        <v>16037.76</v>
      </c>
      <c r="BE430" s="1">
        <v>1937.04</v>
      </c>
      <c r="BF430">
        <v>0.4768</v>
      </c>
      <c r="BG430">
        <v>0.61539999999999995</v>
      </c>
      <c r="BH430">
        <v>0.1983</v>
      </c>
      <c r="BI430">
        <v>0.13539999999999999</v>
      </c>
      <c r="BJ430">
        <v>3.8600000000000002E-2</v>
      </c>
      <c r="BK430">
        <v>1.24E-2</v>
      </c>
    </row>
    <row r="431" spans="1:63" x14ac:dyDescent="0.25">
      <c r="A431" t="s">
        <v>431</v>
      </c>
      <c r="B431">
        <v>49924</v>
      </c>
      <c r="C431">
        <v>24</v>
      </c>
      <c r="D431">
        <v>178.08</v>
      </c>
      <c r="E431" s="1">
        <v>4273.8900000000003</v>
      </c>
      <c r="F431" s="1">
        <v>4472.8500000000004</v>
      </c>
      <c r="G431">
        <v>4.7000000000000002E-3</v>
      </c>
      <c r="H431">
        <v>2E-3</v>
      </c>
      <c r="I431">
        <v>3.3099999999999997E-2</v>
      </c>
      <c r="J431">
        <v>6.9999999999999999E-4</v>
      </c>
      <c r="K431">
        <v>3.2899999999999999E-2</v>
      </c>
      <c r="L431">
        <v>0.86770000000000003</v>
      </c>
      <c r="M431">
        <v>5.8999999999999997E-2</v>
      </c>
      <c r="N431">
        <v>0.3957</v>
      </c>
      <c r="O431">
        <v>6.1999999999999998E-3</v>
      </c>
      <c r="P431">
        <v>0.1111</v>
      </c>
      <c r="Q431" s="1">
        <v>67257.61</v>
      </c>
      <c r="R431">
        <v>7.2099999999999997E-2</v>
      </c>
      <c r="S431">
        <v>0.20330000000000001</v>
      </c>
      <c r="T431">
        <v>0.72460000000000002</v>
      </c>
      <c r="U431">
        <v>33.94</v>
      </c>
      <c r="V431" s="1">
        <v>94247.61</v>
      </c>
      <c r="W431">
        <v>125.79</v>
      </c>
      <c r="X431" s="1">
        <v>166514.34</v>
      </c>
      <c r="Y431">
        <v>0.71</v>
      </c>
      <c r="Z431">
        <v>0.22900000000000001</v>
      </c>
      <c r="AA431">
        <v>6.1100000000000002E-2</v>
      </c>
      <c r="AB431">
        <v>0.28999999999999998</v>
      </c>
      <c r="AC431">
        <v>166.51</v>
      </c>
      <c r="AD431" s="1">
        <v>5423.65</v>
      </c>
      <c r="AE431">
        <v>632.85</v>
      </c>
      <c r="AF431" s="1">
        <v>141505.32999999999</v>
      </c>
      <c r="AG431">
        <v>249</v>
      </c>
      <c r="AH431" s="1">
        <v>35057</v>
      </c>
      <c r="AI431" s="1">
        <v>51921</v>
      </c>
      <c r="AJ431">
        <v>45.5</v>
      </c>
      <c r="AK431">
        <v>31.2</v>
      </c>
      <c r="AL431">
        <v>33.380000000000003</v>
      </c>
      <c r="AM431">
        <v>4.7</v>
      </c>
      <c r="AN431">
        <v>0</v>
      </c>
      <c r="AO431">
        <v>0.89390000000000003</v>
      </c>
      <c r="AP431" s="1">
        <v>1458.59</v>
      </c>
      <c r="AQ431" s="1">
        <v>1803.69</v>
      </c>
      <c r="AR431" s="1">
        <v>6723.09</v>
      </c>
      <c r="AS431">
        <v>933.1</v>
      </c>
      <c r="AT431">
        <v>236.56</v>
      </c>
      <c r="AU431" s="1">
        <v>11155.03</v>
      </c>
      <c r="AV431" s="1">
        <v>5155.87</v>
      </c>
      <c r="AW431">
        <v>0.43990000000000001</v>
      </c>
      <c r="AX431" s="1">
        <v>4585.53</v>
      </c>
      <c r="AY431">
        <v>0.39129999999999998</v>
      </c>
      <c r="AZ431" s="1">
        <v>1152.68</v>
      </c>
      <c r="BA431">
        <v>9.8400000000000001E-2</v>
      </c>
      <c r="BB431">
        <v>825.92</v>
      </c>
      <c r="BC431">
        <v>7.0499999999999993E-2</v>
      </c>
      <c r="BD431" s="1">
        <v>11720</v>
      </c>
      <c r="BE431" s="1">
        <v>4575.3999999999996</v>
      </c>
      <c r="BF431">
        <v>1.2336</v>
      </c>
      <c r="BG431">
        <v>0.6129</v>
      </c>
      <c r="BH431">
        <v>0.2109</v>
      </c>
      <c r="BI431">
        <v>0.12590000000000001</v>
      </c>
      <c r="BJ431">
        <v>3.8699999999999998E-2</v>
      </c>
      <c r="BK431">
        <v>1.1599999999999999E-2</v>
      </c>
    </row>
    <row r="432" spans="1:63" x14ac:dyDescent="0.25">
      <c r="A432" t="s">
        <v>432</v>
      </c>
      <c r="B432">
        <v>45583</v>
      </c>
      <c r="C432">
        <v>28</v>
      </c>
      <c r="D432">
        <v>192.8</v>
      </c>
      <c r="E432" s="1">
        <v>5398.37</v>
      </c>
      <c r="F432" s="1">
        <v>5341.15</v>
      </c>
      <c r="G432">
        <v>5.0599999999999999E-2</v>
      </c>
      <c r="H432">
        <v>5.9999999999999995E-4</v>
      </c>
      <c r="I432">
        <v>2.1299999999999999E-2</v>
      </c>
      <c r="J432">
        <v>1.2999999999999999E-3</v>
      </c>
      <c r="K432">
        <v>7.5499999999999998E-2</v>
      </c>
      <c r="L432">
        <v>0.80959999999999999</v>
      </c>
      <c r="M432">
        <v>4.1200000000000001E-2</v>
      </c>
      <c r="N432">
        <v>0.1128</v>
      </c>
      <c r="O432">
        <v>0.01</v>
      </c>
      <c r="P432">
        <v>9.9500000000000005E-2</v>
      </c>
      <c r="Q432" s="1">
        <v>69309.61</v>
      </c>
      <c r="R432">
        <v>0.22020000000000001</v>
      </c>
      <c r="S432">
        <v>0.28129999999999999</v>
      </c>
      <c r="T432">
        <v>0.4985</v>
      </c>
      <c r="U432">
        <v>32</v>
      </c>
      <c r="V432" s="1">
        <v>97542.09</v>
      </c>
      <c r="W432">
        <v>164.96</v>
      </c>
      <c r="X432" s="1">
        <v>178665.47</v>
      </c>
      <c r="Y432">
        <v>0.78559999999999997</v>
      </c>
      <c r="Z432">
        <v>0.187</v>
      </c>
      <c r="AA432">
        <v>2.75E-2</v>
      </c>
      <c r="AB432">
        <v>0.21440000000000001</v>
      </c>
      <c r="AC432">
        <v>178.67</v>
      </c>
      <c r="AD432" s="1">
        <v>7963.43</v>
      </c>
      <c r="AE432">
        <v>735.61</v>
      </c>
      <c r="AF432" s="1">
        <v>188179.45</v>
      </c>
      <c r="AG432">
        <v>440</v>
      </c>
      <c r="AH432" s="1">
        <v>55151</v>
      </c>
      <c r="AI432" s="1">
        <v>97559</v>
      </c>
      <c r="AJ432">
        <v>73.400000000000006</v>
      </c>
      <c r="AK432">
        <v>43.3</v>
      </c>
      <c r="AL432">
        <v>45.68</v>
      </c>
      <c r="AM432">
        <v>4.3</v>
      </c>
      <c r="AN432" s="1">
        <v>1416.55</v>
      </c>
      <c r="AO432">
        <v>0.70089999999999997</v>
      </c>
      <c r="AP432" s="1">
        <v>1458.78</v>
      </c>
      <c r="AQ432" s="1">
        <v>1661.16</v>
      </c>
      <c r="AR432" s="1">
        <v>6988.63</v>
      </c>
      <c r="AS432">
        <v>872.19</v>
      </c>
      <c r="AT432">
        <v>158.72</v>
      </c>
      <c r="AU432" s="1">
        <v>11139.48</v>
      </c>
      <c r="AV432" s="1">
        <v>2973.64</v>
      </c>
      <c r="AW432">
        <v>0.25109999999999999</v>
      </c>
      <c r="AX432" s="1">
        <v>7727.94</v>
      </c>
      <c r="AY432">
        <v>0.65249999999999997</v>
      </c>
      <c r="AZ432">
        <v>837.24</v>
      </c>
      <c r="BA432">
        <v>7.0699999999999999E-2</v>
      </c>
      <c r="BB432">
        <v>303.99</v>
      </c>
      <c r="BC432">
        <v>2.5700000000000001E-2</v>
      </c>
      <c r="BD432" s="1">
        <v>11842.82</v>
      </c>
      <c r="BE432" s="1">
        <v>1744.86</v>
      </c>
      <c r="BF432">
        <v>0.22620000000000001</v>
      </c>
      <c r="BG432">
        <v>0.62309999999999999</v>
      </c>
      <c r="BH432">
        <v>0.2324</v>
      </c>
      <c r="BI432">
        <v>0.1106</v>
      </c>
      <c r="BJ432">
        <v>2.5100000000000001E-2</v>
      </c>
      <c r="BK432">
        <v>8.8000000000000005E-3</v>
      </c>
    </row>
    <row r="433" spans="1:63" x14ac:dyDescent="0.25">
      <c r="A433" t="s">
        <v>433</v>
      </c>
      <c r="B433">
        <v>47076</v>
      </c>
      <c r="C433">
        <v>36</v>
      </c>
      <c r="D433">
        <v>9.17</v>
      </c>
      <c r="E433">
        <v>330.04</v>
      </c>
      <c r="F433">
        <v>530.91999999999996</v>
      </c>
      <c r="G433">
        <v>2.2599999999999999E-2</v>
      </c>
      <c r="H433">
        <v>0</v>
      </c>
      <c r="I433">
        <v>1.1299999999999999E-2</v>
      </c>
      <c r="J433">
        <v>3.8E-3</v>
      </c>
      <c r="K433">
        <v>0.10920000000000001</v>
      </c>
      <c r="L433">
        <v>0.84370000000000001</v>
      </c>
      <c r="M433">
        <v>9.4000000000000004E-3</v>
      </c>
      <c r="N433">
        <v>0.26679999999999998</v>
      </c>
      <c r="O433">
        <v>0</v>
      </c>
      <c r="P433">
        <v>9.4399999999999998E-2</v>
      </c>
      <c r="Q433" s="1">
        <v>60884.2</v>
      </c>
      <c r="R433">
        <v>0.21429999999999999</v>
      </c>
      <c r="S433">
        <v>0.1429</v>
      </c>
      <c r="T433">
        <v>0.64290000000000003</v>
      </c>
      <c r="U433">
        <v>5</v>
      </c>
      <c r="V433" s="1">
        <v>92732</v>
      </c>
      <c r="W433">
        <v>64.58</v>
      </c>
      <c r="X433" s="1">
        <v>207162.62</v>
      </c>
      <c r="Y433">
        <v>0.73509999999999998</v>
      </c>
      <c r="Z433">
        <v>4.8899999999999999E-2</v>
      </c>
      <c r="AA433">
        <v>0.216</v>
      </c>
      <c r="AB433">
        <v>0.26490000000000002</v>
      </c>
      <c r="AC433">
        <v>207.16</v>
      </c>
      <c r="AD433" s="1">
        <v>6249.93</v>
      </c>
      <c r="AE433">
        <v>592.24</v>
      </c>
      <c r="AF433" s="1">
        <v>108776.64</v>
      </c>
      <c r="AG433">
        <v>110</v>
      </c>
      <c r="AH433" s="1">
        <v>34466</v>
      </c>
      <c r="AI433" s="1">
        <v>57164</v>
      </c>
      <c r="AJ433">
        <v>51.3</v>
      </c>
      <c r="AK433">
        <v>23.74</v>
      </c>
      <c r="AL433">
        <v>33.409999999999997</v>
      </c>
      <c r="AM433">
        <v>5.5</v>
      </c>
      <c r="AN433" s="1">
        <v>1772.87</v>
      </c>
      <c r="AO433">
        <v>1.4755</v>
      </c>
      <c r="AP433" s="1">
        <v>2260.2399999999998</v>
      </c>
      <c r="AQ433" s="1">
        <v>1908.21</v>
      </c>
      <c r="AR433" s="1">
        <v>6222.36</v>
      </c>
      <c r="AS433">
        <v>430.17</v>
      </c>
      <c r="AT433">
        <v>188.44</v>
      </c>
      <c r="AU433" s="1">
        <v>11009.41</v>
      </c>
      <c r="AV433" s="1">
        <v>4819.9399999999996</v>
      </c>
      <c r="AW433">
        <v>0.38030000000000003</v>
      </c>
      <c r="AX433" s="1">
        <v>3871.47</v>
      </c>
      <c r="AY433">
        <v>0.30549999999999999</v>
      </c>
      <c r="AZ433" s="1">
        <v>3547.78</v>
      </c>
      <c r="BA433">
        <v>0.28000000000000003</v>
      </c>
      <c r="BB433">
        <v>433.2</v>
      </c>
      <c r="BC433">
        <v>3.4200000000000001E-2</v>
      </c>
      <c r="BD433" s="1">
        <v>12672.39</v>
      </c>
      <c r="BE433" s="1">
        <v>10510.14</v>
      </c>
      <c r="BF433">
        <v>2.8389000000000002</v>
      </c>
      <c r="BG433">
        <v>0.6</v>
      </c>
      <c r="BH433">
        <v>0.21920000000000001</v>
      </c>
      <c r="BI433">
        <v>0.12540000000000001</v>
      </c>
      <c r="BJ433">
        <v>3.32E-2</v>
      </c>
      <c r="BK433">
        <v>2.2200000000000001E-2</v>
      </c>
    </row>
    <row r="434" spans="1:63" x14ac:dyDescent="0.25">
      <c r="A434" t="s">
        <v>434</v>
      </c>
      <c r="B434">
        <v>46896</v>
      </c>
      <c r="C434">
        <v>39</v>
      </c>
      <c r="D434">
        <v>276.67</v>
      </c>
      <c r="E434" s="1">
        <v>10790.19</v>
      </c>
      <c r="F434" s="1">
        <v>10486.37</v>
      </c>
      <c r="G434">
        <v>4.4999999999999998E-2</v>
      </c>
      <c r="H434">
        <v>8.0000000000000004E-4</v>
      </c>
      <c r="I434">
        <v>0.26950000000000002</v>
      </c>
      <c r="J434">
        <v>2.2000000000000001E-3</v>
      </c>
      <c r="K434">
        <v>5.8400000000000001E-2</v>
      </c>
      <c r="L434">
        <v>0.55089999999999995</v>
      </c>
      <c r="M434">
        <v>7.3300000000000004E-2</v>
      </c>
      <c r="N434">
        <v>0.28589999999999999</v>
      </c>
      <c r="O434">
        <v>4.6199999999999998E-2</v>
      </c>
      <c r="P434">
        <v>0.14130000000000001</v>
      </c>
      <c r="Q434" s="1">
        <v>74461.69</v>
      </c>
      <c r="R434">
        <v>0.2175</v>
      </c>
      <c r="S434">
        <v>0.18779999999999999</v>
      </c>
      <c r="T434">
        <v>0.59470000000000001</v>
      </c>
      <c r="U434">
        <v>83</v>
      </c>
      <c r="V434" s="1">
        <v>82847.39</v>
      </c>
      <c r="W434">
        <v>128.58000000000001</v>
      </c>
      <c r="X434" s="1">
        <v>141228.22</v>
      </c>
      <c r="Y434">
        <v>0.84860000000000002</v>
      </c>
      <c r="Z434">
        <v>0.13150000000000001</v>
      </c>
      <c r="AA434">
        <v>1.9900000000000001E-2</v>
      </c>
      <c r="AB434">
        <v>0.15140000000000001</v>
      </c>
      <c r="AC434">
        <v>141.22999999999999</v>
      </c>
      <c r="AD434" s="1">
        <v>4432.8</v>
      </c>
      <c r="AE434">
        <v>566.95000000000005</v>
      </c>
      <c r="AF434" s="1">
        <v>125123.33</v>
      </c>
      <c r="AG434">
        <v>164</v>
      </c>
      <c r="AH434" s="1">
        <v>47616</v>
      </c>
      <c r="AI434" s="1">
        <v>75891</v>
      </c>
      <c r="AJ434">
        <v>74.2</v>
      </c>
      <c r="AK434">
        <v>29.7</v>
      </c>
      <c r="AL434">
        <v>35.78</v>
      </c>
      <c r="AM434">
        <v>4.5</v>
      </c>
      <c r="AN434" s="1">
        <v>1786.47</v>
      </c>
      <c r="AO434">
        <v>1.0654999999999999</v>
      </c>
      <c r="AP434" s="1">
        <v>1468.62</v>
      </c>
      <c r="AQ434" s="1">
        <v>2108.4</v>
      </c>
      <c r="AR434" s="1">
        <v>7342.96</v>
      </c>
      <c r="AS434">
        <v>807.15</v>
      </c>
      <c r="AT434">
        <v>456.13</v>
      </c>
      <c r="AU434" s="1">
        <v>12183.25</v>
      </c>
      <c r="AV434" s="1">
        <v>5910.93</v>
      </c>
      <c r="AW434">
        <v>0.4617</v>
      </c>
      <c r="AX434" s="1">
        <v>5610.73</v>
      </c>
      <c r="AY434">
        <v>0.43819999999999998</v>
      </c>
      <c r="AZ434">
        <v>719.7</v>
      </c>
      <c r="BA434">
        <v>5.62E-2</v>
      </c>
      <c r="BB434">
        <v>562.44000000000005</v>
      </c>
      <c r="BC434">
        <v>4.3900000000000002E-2</v>
      </c>
      <c r="BD434" s="1">
        <v>12803.8</v>
      </c>
      <c r="BE434" s="1">
        <v>4949.76</v>
      </c>
      <c r="BF434">
        <v>1.1418999999999999</v>
      </c>
      <c r="BG434">
        <v>0.57379999999999998</v>
      </c>
      <c r="BH434">
        <v>0.22159999999999999</v>
      </c>
      <c r="BI434">
        <v>0.16309999999999999</v>
      </c>
      <c r="BJ434">
        <v>2.87E-2</v>
      </c>
      <c r="BK434">
        <v>1.2800000000000001E-2</v>
      </c>
    </row>
    <row r="435" spans="1:63" x14ac:dyDescent="0.25">
      <c r="A435" t="s">
        <v>435</v>
      </c>
      <c r="B435">
        <v>47084</v>
      </c>
      <c r="C435">
        <v>74</v>
      </c>
      <c r="D435">
        <v>18.05</v>
      </c>
      <c r="E435" s="1">
        <v>1335.8</v>
      </c>
      <c r="F435" s="1">
        <v>1184.6199999999999</v>
      </c>
      <c r="G435">
        <v>2.5000000000000001E-3</v>
      </c>
      <c r="H435">
        <v>8.0000000000000004E-4</v>
      </c>
      <c r="I435">
        <v>2.5000000000000001E-3</v>
      </c>
      <c r="J435">
        <v>0</v>
      </c>
      <c r="K435">
        <v>6.7500000000000004E-2</v>
      </c>
      <c r="L435">
        <v>0.90969999999999995</v>
      </c>
      <c r="M435">
        <v>1.6899999999999998E-2</v>
      </c>
      <c r="N435">
        <v>0.33929999999999999</v>
      </c>
      <c r="O435">
        <v>1.2800000000000001E-2</v>
      </c>
      <c r="P435">
        <v>0.13639999999999999</v>
      </c>
      <c r="Q435" s="1">
        <v>61645.07</v>
      </c>
      <c r="R435">
        <v>0.1386</v>
      </c>
      <c r="S435">
        <v>0.1188</v>
      </c>
      <c r="T435">
        <v>0.74260000000000004</v>
      </c>
      <c r="U435">
        <v>11</v>
      </c>
      <c r="V435" s="1">
        <v>74032</v>
      </c>
      <c r="W435">
        <v>118.16</v>
      </c>
      <c r="X435" s="1">
        <v>147175.41</v>
      </c>
      <c r="Y435">
        <v>0.76870000000000005</v>
      </c>
      <c r="Z435">
        <v>0.13189999999999999</v>
      </c>
      <c r="AA435">
        <v>9.9400000000000002E-2</v>
      </c>
      <c r="AB435">
        <v>0.23130000000000001</v>
      </c>
      <c r="AC435">
        <v>147.18</v>
      </c>
      <c r="AD435" s="1">
        <v>4996.84</v>
      </c>
      <c r="AE435">
        <v>504.61</v>
      </c>
      <c r="AF435" s="1">
        <v>138973.15</v>
      </c>
      <c r="AG435">
        <v>232</v>
      </c>
      <c r="AH435" s="1">
        <v>33716</v>
      </c>
      <c r="AI435" s="1">
        <v>54174</v>
      </c>
      <c r="AJ435">
        <v>55.78</v>
      </c>
      <c r="AK435">
        <v>29.49</v>
      </c>
      <c r="AL435">
        <v>43.52</v>
      </c>
      <c r="AM435">
        <v>4</v>
      </c>
      <c r="AN435">
        <v>0</v>
      </c>
      <c r="AO435">
        <v>1.0465</v>
      </c>
      <c r="AP435" s="1">
        <v>1884.35</v>
      </c>
      <c r="AQ435" s="1">
        <v>2099.96</v>
      </c>
      <c r="AR435" s="1">
        <v>7444.9</v>
      </c>
      <c r="AS435">
        <v>530.05999999999995</v>
      </c>
      <c r="AT435">
        <v>66.209999999999994</v>
      </c>
      <c r="AU435" s="1">
        <v>12025.48</v>
      </c>
      <c r="AV435" s="1">
        <v>6661.91</v>
      </c>
      <c r="AW435">
        <v>0.50939999999999996</v>
      </c>
      <c r="AX435" s="1">
        <v>4488.3500000000004</v>
      </c>
      <c r="AY435">
        <v>0.34320000000000001</v>
      </c>
      <c r="AZ435" s="1">
        <v>1090.83</v>
      </c>
      <c r="BA435">
        <v>8.3400000000000002E-2</v>
      </c>
      <c r="BB435">
        <v>837.22</v>
      </c>
      <c r="BC435">
        <v>6.4000000000000001E-2</v>
      </c>
      <c r="BD435" s="1">
        <v>13078.3</v>
      </c>
      <c r="BE435" s="1">
        <v>4514.63</v>
      </c>
      <c r="BF435">
        <v>1.4231</v>
      </c>
      <c r="BG435">
        <v>0.5333</v>
      </c>
      <c r="BH435">
        <v>0.2291</v>
      </c>
      <c r="BI435">
        <v>0.1943</v>
      </c>
      <c r="BJ435">
        <v>0.03</v>
      </c>
      <c r="BK435">
        <v>1.3299999999999999E-2</v>
      </c>
    </row>
    <row r="436" spans="1:63" x14ac:dyDescent="0.25">
      <c r="A436" t="s">
        <v>436</v>
      </c>
      <c r="B436">
        <v>44644</v>
      </c>
      <c r="C436">
        <v>53</v>
      </c>
      <c r="D436">
        <v>67</v>
      </c>
      <c r="E436" s="1">
        <v>3550.97</v>
      </c>
      <c r="F436" s="1">
        <v>3111.94</v>
      </c>
      <c r="G436">
        <v>4.7999999999999996E-3</v>
      </c>
      <c r="H436">
        <v>1.2999999999999999E-3</v>
      </c>
      <c r="I436">
        <v>3.8199999999999998E-2</v>
      </c>
      <c r="J436">
        <v>1.6000000000000001E-3</v>
      </c>
      <c r="K436">
        <v>2.7E-2</v>
      </c>
      <c r="L436">
        <v>0.83840000000000003</v>
      </c>
      <c r="M436">
        <v>8.8700000000000001E-2</v>
      </c>
      <c r="N436">
        <v>0.53490000000000004</v>
      </c>
      <c r="O436">
        <v>7.0000000000000001E-3</v>
      </c>
      <c r="P436">
        <v>0.1368</v>
      </c>
      <c r="Q436" s="1">
        <v>62648.49</v>
      </c>
      <c r="R436">
        <v>0.26340000000000002</v>
      </c>
      <c r="S436">
        <v>0.17860000000000001</v>
      </c>
      <c r="T436">
        <v>0.55800000000000005</v>
      </c>
      <c r="U436">
        <v>26</v>
      </c>
      <c r="V436" s="1">
        <v>93207.12</v>
      </c>
      <c r="W436">
        <v>128.72999999999999</v>
      </c>
      <c r="X436" s="1">
        <v>120016.29</v>
      </c>
      <c r="Y436">
        <v>0.74560000000000004</v>
      </c>
      <c r="Z436">
        <v>0.23169999999999999</v>
      </c>
      <c r="AA436">
        <v>2.2700000000000001E-2</v>
      </c>
      <c r="AB436">
        <v>0.25440000000000002</v>
      </c>
      <c r="AC436">
        <v>120.02</v>
      </c>
      <c r="AD436" s="1">
        <v>3695.14</v>
      </c>
      <c r="AE436">
        <v>480.78</v>
      </c>
      <c r="AF436" s="1">
        <v>111472.2</v>
      </c>
      <c r="AG436">
        <v>116</v>
      </c>
      <c r="AH436" s="1">
        <v>31703</v>
      </c>
      <c r="AI436" s="1">
        <v>49568</v>
      </c>
      <c r="AJ436">
        <v>46.26</v>
      </c>
      <c r="AK436">
        <v>28.45</v>
      </c>
      <c r="AL436">
        <v>36.799999999999997</v>
      </c>
      <c r="AM436">
        <v>2.2999999999999998</v>
      </c>
      <c r="AN436" s="1">
        <v>1877.86</v>
      </c>
      <c r="AO436">
        <v>1.4821</v>
      </c>
      <c r="AP436" s="1">
        <v>1910.21</v>
      </c>
      <c r="AQ436" s="1">
        <v>2027.39</v>
      </c>
      <c r="AR436" s="1">
        <v>7907.16</v>
      </c>
      <c r="AS436">
        <v>716.82</v>
      </c>
      <c r="AT436">
        <v>213.86</v>
      </c>
      <c r="AU436" s="1">
        <v>12775.44</v>
      </c>
      <c r="AV436" s="1">
        <v>6661.29</v>
      </c>
      <c r="AW436">
        <v>0.47360000000000002</v>
      </c>
      <c r="AX436" s="1">
        <v>5430.44</v>
      </c>
      <c r="AY436">
        <v>0.3861</v>
      </c>
      <c r="AZ436">
        <v>896.29</v>
      </c>
      <c r="BA436">
        <v>6.3700000000000007E-2</v>
      </c>
      <c r="BB436" s="1">
        <v>1077.8599999999999</v>
      </c>
      <c r="BC436">
        <v>7.6600000000000001E-2</v>
      </c>
      <c r="BD436" s="1">
        <v>14065.87</v>
      </c>
      <c r="BE436" s="1">
        <v>4224.92</v>
      </c>
      <c r="BF436">
        <v>1.2911999999999999</v>
      </c>
      <c r="BG436">
        <v>0.50729999999999997</v>
      </c>
      <c r="BH436">
        <v>0.21429999999999999</v>
      </c>
      <c r="BI436">
        <v>0.24979999999999999</v>
      </c>
      <c r="BJ436">
        <v>2.0500000000000001E-2</v>
      </c>
      <c r="BK436">
        <v>8.2000000000000007E-3</v>
      </c>
    </row>
    <row r="437" spans="1:63" x14ac:dyDescent="0.25">
      <c r="A437" t="s">
        <v>437</v>
      </c>
      <c r="B437">
        <v>49932</v>
      </c>
      <c r="C437">
        <v>29</v>
      </c>
      <c r="D437">
        <v>218.75</v>
      </c>
      <c r="E437" s="1">
        <v>6343.78</v>
      </c>
      <c r="F437" s="1">
        <v>6103</v>
      </c>
      <c r="G437">
        <v>8.5000000000000006E-3</v>
      </c>
      <c r="H437">
        <v>8.0000000000000004E-4</v>
      </c>
      <c r="I437">
        <v>0.14699999999999999</v>
      </c>
      <c r="J437">
        <v>2E-3</v>
      </c>
      <c r="K437">
        <v>3.5700000000000003E-2</v>
      </c>
      <c r="L437">
        <v>0.71599999999999997</v>
      </c>
      <c r="M437">
        <v>0.09</v>
      </c>
      <c r="N437">
        <v>0.43180000000000002</v>
      </c>
      <c r="O437">
        <v>1.0800000000000001E-2</v>
      </c>
      <c r="P437">
        <v>0.1295</v>
      </c>
      <c r="Q437" s="1">
        <v>56582.32</v>
      </c>
      <c r="R437">
        <v>0.28149999999999997</v>
      </c>
      <c r="S437">
        <v>0.20910000000000001</v>
      </c>
      <c r="T437">
        <v>0.50939999999999996</v>
      </c>
      <c r="U437">
        <v>26.08</v>
      </c>
      <c r="V437" s="1">
        <v>101397.55</v>
      </c>
      <c r="W437">
        <v>243.23</v>
      </c>
      <c r="X437" s="1">
        <v>176958.04</v>
      </c>
      <c r="Y437">
        <v>0.78559999999999997</v>
      </c>
      <c r="Z437">
        <v>0.1686</v>
      </c>
      <c r="AA437">
        <v>4.58E-2</v>
      </c>
      <c r="AB437">
        <v>0.21440000000000001</v>
      </c>
      <c r="AC437">
        <v>176.96</v>
      </c>
      <c r="AD437" s="1">
        <v>5351.32</v>
      </c>
      <c r="AE437">
        <v>697.81</v>
      </c>
      <c r="AF437" s="1">
        <v>155819.82</v>
      </c>
      <c r="AG437">
        <v>312</v>
      </c>
      <c r="AH437" s="1">
        <v>35282</v>
      </c>
      <c r="AI437" s="1">
        <v>61157</v>
      </c>
      <c r="AJ437">
        <v>59.5</v>
      </c>
      <c r="AK437">
        <v>27.94</v>
      </c>
      <c r="AL437">
        <v>33.01</v>
      </c>
      <c r="AM437">
        <v>5.8</v>
      </c>
      <c r="AN437">
        <v>0</v>
      </c>
      <c r="AO437">
        <v>0.75609999999999999</v>
      </c>
      <c r="AP437" s="1">
        <v>1427.98</v>
      </c>
      <c r="AQ437" s="1">
        <v>2255.3200000000002</v>
      </c>
      <c r="AR437" s="1">
        <v>5256.06</v>
      </c>
      <c r="AS437">
        <v>554.29999999999995</v>
      </c>
      <c r="AT437">
        <v>276.55</v>
      </c>
      <c r="AU437" s="1">
        <v>9770.2099999999991</v>
      </c>
      <c r="AV437" s="1">
        <v>4607.68</v>
      </c>
      <c r="AW437">
        <v>0.41310000000000002</v>
      </c>
      <c r="AX437" s="1">
        <v>4882.53</v>
      </c>
      <c r="AY437">
        <v>0.43769999999999998</v>
      </c>
      <c r="AZ437">
        <v>740.5</v>
      </c>
      <c r="BA437">
        <v>6.6400000000000001E-2</v>
      </c>
      <c r="BB437">
        <v>924.38</v>
      </c>
      <c r="BC437">
        <v>8.2900000000000001E-2</v>
      </c>
      <c r="BD437" s="1">
        <v>11155.1</v>
      </c>
      <c r="BE437" s="1">
        <v>3334.94</v>
      </c>
      <c r="BF437">
        <v>0.67910000000000004</v>
      </c>
      <c r="BG437">
        <v>0.53190000000000004</v>
      </c>
      <c r="BH437">
        <v>0.21340000000000001</v>
      </c>
      <c r="BI437">
        <v>0.21010000000000001</v>
      </c>
      <c r="BJ437">
        <v>3.3700000000000001E-2</v>
      </c>
      <c r="BK437">
        <v>1.09E-2</v>
      </c>
    </row>
    <row r="438" spans="1:63" x14ac:dyDescent="0.25">
      <c r="A438" t="s">
        <v>438</v>
      </c>
      <c r="B438">
        <v>48421</v>
      </c>
      <c r="C438">
        <v>35</v>
      </c>
      <c r="D438">
        <v>34.5</v>
      </c>
      <c r="E438" s="1">
        <v>1207.3599999999999</v>
      </c>
      <c r="F438" s="1">
        <v>1289.42</v>
      </c>
      <c r="G438">
        <v>1.01E-2</v>
      </c>
      <c r="H438">
        <v>0</v>
      </c>
      <c r="I438">
        <v>7.7999999999999996E-3</v>
      </c>
      <c r="J438">
        <v>3.0999999999999999E-3</v>
      </c>
      <c r="K438">
        <v>2.2499999999999999E-2</v>
      </c>
      <c r="L438">
        <v>0.91620000000000001</v>
      </c>
      <c r="M438">
        <v>4.0300000000000002E-2</v>
      </c>
      <c r="N438">
        <v>0.3619</v>
      </c>
      <c r="O438">
        <v>2.06E-2</v>
      </c>
      <c r="P438">
        <v>0.10539999999999999</v>
      </c>
      <c r="Q438" s="1">
        <v>48505.69</v>
      </c>
      <c r="R438">
        <v>0.23680000000000001</v>
      </c>
      <c r="S438">
        <v>7.8899999999999998E-2</v>
      </c>
      <c r="T438">
        <v>0.68420000000000003</v>
      </c>
      <c r="U438">
        <v>7</v>
      </c>
      <c r="V438" s="1">
        <v>89072.14</v>
      </c>
      <c r="W438">
        <v>168.27</v>
      </c>
      <c r="X438" s="1">
        <v>178143.15</v>
      </c>
      <c r="Y438">
        <v>0.82279999999999998</v>
      </c>
      <c r="Z438">
        <v>0.104</v>
      </c>
      <c r="AA438">
        <v>7.3099999999999998E-2</v>
      </c>
      <c r="AB438">
        <v>0.1772</v>
      </c>
      <c r="AC438">
        <v>178.14</v>
      </c>
      <c r="AD438" s="1">
        <v>4796.9799999999996</v>
      </c>
      <c r="AE438">
        <v>519.36</v>
      </c>
      <c r="AF438" s="1">
        <v>157366.1</v>
      </c>
      <c r="AG438">
        <v>321</v>
      </c>
      <c r="AH438" s="1">
        <v>37805</v>
      </c>
      <c r="AI438" s="1">
        <v>66138</v>
      </c>
      <c r="AJ438">
        <v>49.61</v>
      </c>
      <c r="AK438">
        <v>24.31</v>
      </c>
      <c r="AL438">
        <v>31.69</v>
      </c>
      <c r="AM438">
        <v>6</v>
      </c>
      <c r="AN438">
        <v>118.17</v>
      </c>
      <c r="AO438">
        <v>0.65920000000000001</v>
      </c>
      <c r="AP438" s="1">
        <v>1260.93</v>
      </c>
      <c r="AQ438" s="1">
        <v>1351.98</v>
      </c>
      <c r="AR438" s="1">
        <v>5395.49</v>
      </c>
      <c r="AS438">
        <v>443.4</v>
      </c>
      <c r="AT438">
        <v>419.74</v>
      </c>
      <c r="AU438" s="1">
        <v>8871.5499999999993</v>
      </c>
      <c r="AV438" s="1">
        <v>3982.3</v>
      </c>
      <c r="AW438">
        <v>0.3654</v>
      </c>
      <c r="AX438" s="1">
        <v>3595.83</v>
      </c>
      <c r="AY438">
        <v>0.33</v>
      </c>
      <c r="AZ438" s="1">
        <v>2497.2399999999998</v>
      </c>
      <c r="BA438">
        <v>0.22919999999999999</v>
      </c>
      <c r="BB438">
        <v>821.99</v>
      </c>
      <c r="BC438">
        <v>7.5399999999999995E-2</v>
      </c>
      <c r="BD438" s="1">
        <v>10897.36</v>
      </c>
      <c r="BE438" s="1">
        <v>4099.88</v>
      </c>
      <c r="BF438">
        <v>0.84140000000000004</v>
      </c>
      <c r="BG438">
        <v>0.51190000000000002</v>
      </c>
      <c r="BH438">
        <v>0.19500000000000001</v>
      </c>
      <c r="BI438">
        <v>0.25459999999999999</v>
      </c>
      <c r="BJ438">
        <v>2.58E-2</v>
      </c>
      <c r="BK438">
        <v>1.2699999999999999E-2</v>
      </c>
    </row>
    <row r="439" spans="1:63" x14ac:dyDescent="0.25">
      <c r="A439" t="s">
        <v>439</v>
      </c>
      <c r="B439">
        <v>49460</v>
      </c>
      <c r="C439">
        <v>66</v>
      </c>
      <c r="D439">
        <v>10.47</v>
      </c>
      <c r="E439">
        <v>691.05</v>
      </c>
      <c r="F439">
        <v>676.82</v>
      </c>
      <c r="G439">
        <v>2.8999999999999998E-3</v>
      </c>
      <c r="H439">
        <v>0</v>
      </c>
      <c r="I439">
        <v>1.3299999999999999E-2</v>
      </c>
      <c r="J439">
        <v>0</v>
      </c>
      <c r="K439">
        <v>4.4200000000000003E-2</v>
      </c>
      <c r="L439">
        <v>0.91449999999999998</v>
      </c>
      <c r="M439">
        <v>2.5100000000000001E-2</v>
      </c>
      <c r="N439">
        <v>0.41710000000000003</v>
      </c>
      <c r="O439">
        <v>0</v>
      </c>
      <c r="P439">
        <v>0.1245</v>
      </c>
      <c r="Q439" s="1">
        <v>49567.32</v>
      </c>
      <c r="R439">
        <v>0.2167</v>
      </c>
      <c r="S439">
        <v>0.16669999999999999</v>
      </c>
      <c r="T439">
        <v>0.61670000000000003</v>
      </c>
      <c r="U439">
        <v>10.199999999999999</v>
      </c>
      <c r="V439" s="1">
        <v>54732.29</v>
      </c>
      <c r="W439">
        <v>63.71</v>
      </c>
      <c r="X439" s="1">
        <v>126969.89</v>
      </c>
      <c r="Y439">
        <v>0.84</v>
      </c>
      <c r="Z439">
        <v>4.8300000000000003E-2</v>
      </c>
      <c r="AA439">
        <v>0.11169999999999999</v>
      </c>
      <c r="AB439">
        <v>0.16</v>
      </c>
      <c r="AC439">
        <v>126.97</v>
      </c>
      <c r="AD439" s="1">
        <v>3716.36</v>
      </c>
      <c r="AE439">
        <v>447.86</v>
      </c>
      <c r="AF439" s="1">
        <v>120824.46</v>
      </c>
      <c r="AG439">
        <v>148</v>
      </c>
      <c r="AH439" s="1">
        <v>28203</v>
      </c>
      <c r="AI439" s="1">
        <v>43808</v>
      </c>
      <c r="AJ439">
        <v>33.4</v>
      </c>
      <c r="AK439">
        <v>28.56</v>
      </c>
      <c r="AL439">
        <v>32.03</v>
      </c>
      <c r="AM439">
        <v>4.4000000000000004</v>
      </c>
      <c r="AN439" s="1">
        <v>1349.78</v>
      </c>
      <c r="AO439">
        <v>1.9421999999999999</v>
      </c>
      <c r="AP439" s="1">
        <v>1875.66</v>
      </c>
      <c r="AQ439" s="1">
        <v>2682.48</v>
      </c>
      <c r="AR439" s="1">
        <v>8197.7900000000009</v>
      </c>
      <c r="AS439">
        <v>723.51</v>
      </c>
      <c r="AT439">
        <v>513.77</v>
      </c>
      <c r="AU439" s="1">
        <v>13993.2</v>
      </c>
      <c r="AV439" s="1">
        <v>8636.2000000000007</v>
      </c>
      <c r="AW439">
        <v>0.53510000000000002</v>
      </c>
      <c r="AX439" s="1">
        <v>4354.2299999999996</v>
      </c>
      <c r="AY439">
        <v>0.26979999999999998</v>
      </c>
      <c r="AZ439" s="1">
        <v>2087.12</v>
      </c>
      <c r="BA439">
        <v>0.1293</v>
      </c>
      <c r="BB439" s="1">
        <v>1060.5899999999999</v>
      </c>
      <c r="BC439">
        <v>6.5699999999999995E-2</v>
      </c>
      <c r="BD439" s="1">
        <v>16138.15</v>
      </c>
      <c r="BE439" s="1">
        <v>8222.4</v>
      </c>
      <c r="BF439">
        <v>3.3012999999999999</v>
      </c>
      <c r="BG439">
        <v>0.52349999999999997</v>
      </c>
      <c r="BH439">
        <v>0.2273</v>
      </c>
      <c r="BI439">
        <v>0.20680000000000001</v>
      </c>
      <c r="BJ439">
        <v>3.09E-2</v>
      </c>
      <c r="BK439">
        <v>1.15E-2</v>
      </c>
    </row>
    <row r="440" spans="1:63" x14ac:dyDescent="0.25">
      <c r="A440" t="s">
        <v>440</v>
      </c>
      <c r="B440">
        <v>48348</v>
      </c>
      <c r="C440">
        <v>18</v>
      </c>
      <c r="D440">
        <v>102.54</v>
      </c>
      <c r="E440" s="1">
        <v>1845.63</v>
      </c>
      <c r="F440" s="1">
        <v>1766.51</v>
      </c>
      <c r="G440">
        <v>1.4200000000000001E-2</v>
      </c>
      <c r="H440">
        <v>1.6999999999999999E-3</v>
      </c>
      <c r="I440">
        <v>7.4000000000000003E-3</v>
      </c>
      <c r="J440">
        <v>0</v>
      </c>
      <c r="K440">
        <v>4.2500000000000003E-2</v>
      </c>
      <c r="L440">
        <v>0.91620000000000001</v>
      </c>
      <c r="M440">
        <v>1.8100000000000002E-2</v>
      </c>
      <c r="N440">
        <v>0.13930000000000001</v>
      </c>
      <c r="O440">
        <v>2.2000000000000001E-3</v>
      </c>
      <c r="P440">
        <v>9.1300000000000006E-2</v>
      </c>
      <c r="Q440" s="1">
        <v>59338.37</v>
      </c>
      <c r="R440">
        <v>9.7299999999999998E-2</v>
      </c>
      <c r="S440">
        <v>0.31859999999999999</v>
      </c>
      <c r="T440">
        <v>0.58409999999999995</v>
      </c>
      <c r="U440">
        <v>11.2</v>
      </c>
      <c r="V440" s="1">
        <v>84325.84</v>
      </c>
      <c r="W440">
        <v>162.24</v>
      </c>
      <c r="X440" s="1">
        <v>220228.76</v>
      </c>
      <c r="Y440">
        <v>0.81510000000000005</v>
      </c>
      <c r="Z440">
        <v>0.1489</v>
      </c>
      <c r="AA440">
        <v>3.5999999999999997E-2</v>
      </c>
      <c r="AB440">
        <v>0.18490000000000001</v>
      </c>
      <c r="AC440">
        <v>220.23</v>
      </c>
      <c r="AD440" s="1">
        <v>8774.02</v>
      </c>
      <c r="AE440" s="1">
        <v>1066.71</v>
      </c>
      <c r="AF440" s="1">
        <v>214265.31</v>
      </c>
      <c r="AG440">
        <v>500</v>
      </c>
      <c r="AH440" s="1">
        <v>42638</v>
      </c>
      <c r="AI440" s="1">
        <v>85702</v>
      </c>
      <c r="AJ440">
        <v>52</v>
      </c>
      <c r="AK440">
        <v>39.21</v>
      </c>
      <c r="AL440">
        <v>40.340000000000003</v>
      </c>
      <c r="AM440">
        <v>4.5999999999999996</v>
      </c>
      <c r="AN440">
        <v>0</v>
      </c>
      <c r="AO440">
        <v>0.74450000000000005</v>
      </c>
      <c r="AP440" s="1">
        <v>1535.87</v>
      </c>
      <c r="AQ440" s="1">
        <v>1898.03</v>
      </c>
      <c r="AR440" s="1">
        <v>5891.36</v>
      </c>
      <c r="AS440">
        <v>633.16</v>
      </c>
      <c r="AT440">
        <v>226.84</v>
      </c>
      <c r="AU440" s="1">
        <v>10185.26</v>
      </c>
      <c r="AV440" s="1">
        <v>4064.56</v>
      </c>
      <c r="AW440">
        <v>0.32379999999999998</v>
      </c>
      <c r="AX440" s="1">
        <v>7590.49</v>
      </c>
      <c r="AY440">
        <v>0.60470000000000002</v>
      </c>
      <c r="AZ440">
        <v>432.42</v>
      </c>
      <c r="BA440">
        <v>3.44E-2</v>
      </c>
      <c r="BB440">
        <v>464.84</v>
      </c>
      <c r="BC440">
        <v>3.6999999999999998E-2</v>
      </c>
      <c r="BD440" s="1">
        <v>12552.31</v>
      </c>
      <c r="BE440" s="1">
        <v>2022.04</v>
      </c>
      <c r="BF440">
        <v>0.22969999999999999</v>
      </c>
      <c r="BG440">
        <v>0.51559999999999995</v>
      </c>
      <c r="BH440">
        <v>0.20430000000000001</v>
      </c>
      <c r="BI440">
        <v>0.21840000000000001</v>
      </c>
      <c r="BJ440">
        <v>4.5699999999999998E-2</v>
      </c>
      <c r="BK440">
        <v>1.6E-2</v>
      </c>
    </row>
    <row r="441" spans="1:63" x14ac:dyDescent="0.25">
      <c r="A441" t="s">
        <v>441</v>
      </c>
      <c r="B441">
        <v>44651</v>
      </c>
      <c r="C441">
        <v>48</v>
      </c>
      <c r="D441">
        <v>32.979999999999997</v>
      </c>
      <c r="E441" s="1">
        <v>1582.86</v>
      </c>
      <c r="F441" s="1">
        <v>1606.64</v>
      </c>
      <c r="G441">
        <v>2.5000000000000001E-3</v>
      </c>
      <c r="H441">
        <v>0</v>
      </c>
      <c r="I441">
        <v>1.43E-2</v>
      </c>
      <c r="J441">
        <v>0</v>
      </c>
      <c r="K441">
        <v>0.1226</v>
      </c>
      <c r="L441">
        <v>0.79779999999999995</v>
      </c>
      <c r="M441">
        <v>6.2899999999999998E-2</v>
      </c>
      <c r="N441">
        <v>0.43719999999999998</v>
      </c>
      <c r="O441">
        <v>1.1999999999999999E-3</v>
      </c>
      <c r="P441">
        <v>0.1956</v>
      </c>
      <c r="Q441" s="1">
        <v>64777.46</v>
      </c>
      <c r="R441">
        <v>0.30249999999999999</v>
      </c>
      <c r="S441">
        <v>0.1933</v>
      </c>
      <c r="T441">
        <v>0.50419999999999998</v>
      </c>
      <c r="U441">
        <v>11</v>
      </c>
      <c r="V441" s="1">
        <v>93167.09</v>
      </c>
      <c r="W441">
        <v>140.33000000000001</v>
      </c>
      <c r="X441" s="1">
        <v>425819.7</v>
      </c>
      <c r="Y441">
        <v>0.82120000000000004</v>
      </c>
      <c r="Z441">
        <v>0.13719999999999999</v>
      </c>
      <c r="AA441">
        <v>4.1599999999999998E-2</v>
      </c>
      <c r="AB441">
        <v>0.17879999999999999</v>
      </c>
      <c r="AC441">
        <v>425.82</v>
      </c>
      <c r="AD441" s="1">
        <v>11094.7</v>
      </c>
      <c r="AE441" s="1">
        <v>1238</v>
      </c>
      <c r="AF441" s="1">
        <v>386836.55</v>
      </c>
      <c r="AG441">
        <v>599</v>
      </c>
      <c r="AH441" s="1">
        <v>31872</v>
      </c>
      <c r="AI441" s="1">
        <v>63899</v>
      </c>
      <c r="AJ441">
        <v>58.88</v>
      </c>
      <c r="AK441">
        <v>24.28</v>
      </c>
      <c r="AL441">
        <v>26.73</v>
      </c>
      <c r="AM441">
        <v>2.8</v>
      </c>
      <c r="AN441">
        <v>0</v>
      </c>
      <c r="AO441">
        <v>1.5589</v>
      </c>
      <c r="AP441" s="1">
        <v>1635.86</v>
      </c>
      <c r="AQ441" s="1">
        <v>2372.1999999999998</v>
      </c>
      <c r="AR441" s="1">
        <v>7698.62</v>
      </c>
      <c r="AS441" s="1">
        <v>1199.4000000000001</v>
      </c>
      <c r="AT441">
        <v>415.65</v>
      </c>
      <c r="AU441" s="1">
        <v>13321.74</v>
      </c>
      <c r="AV441" s="1">
        <v>2891.46</v>
      </c>
      <c r="AW441">
        <v>0.2006</v>
      </c>
      <c r="AX441" s="1">
        <v>9355.41</v>
      </c>
      <c r="AY441">
        <v>0.6492</v>
      </c>
      <c r="AZ441" s="1">
        <v>1303.56</v>
      </c>
      <c r="BA441">
        <v>9.0499999999999997E-2</v>
      </c>
      <c r="BB441">
        <v>860.78</v>
      </c>
      <c r="BC441">
        <v>5.9700000000000003E-2</v>
      </c>
      <c r="BD441" s="1">
        <v>14411.21</v>
      </c>
      <c r="BE441" s="1">
        <v>1677.92</v>
      </c>
      <c r="BF441">
        <v>0.28270000000000001</v>
      </c>
      <c r="BG441">
        <v>0.59189999999999998</v>
      </c>
      <c r="BH441">
        <v>0.19520000000000001</v>
      </c>
      <c r="BI441">
        <v>0.17230000000000001</v>
      </c>
      <c r="BJ441">
        <v>2.3300000000000001E-2</v>
      </c>
      <c r="BK441">
        <v>1.7399999999999999E-2</v>
      </c>
    </row>
    <row r="442" spans="1:63" x14ac:dyDescent="0.25">
      <c r="A442" t="s">
        <v>442</v>
      </c>
      <c r="B442">
        <v>44669</v>
      </c>
      <c r="C442">
        <v>16</v>
      </c>
      <c r="D442">
        <v>170.68</v>
      </c>
      <c r="E442" s="1">
        <v>2730.86</v>
      </c>
      <c r="F442" s="1">
        <v>1653.84</v>
      </c>
      <c r="G442">
        <v>3.0000000000000001E-3</v>
      </c>
      <c r="H442">
        <v>0</v>
      </c>
      <c r="I442">
        <v>6.2899999999999998E-2</v>
      </c>
      <c r="J442">
        <v>1.1999999999999999E-3</v>
      </c>
      <c r="K442">
        <v>6.2899999999999998E-2</v>
      </c>
      <c r="L442">
        <v>0.74790000000000001</v>
      </c>
      <c r="M442">
        <v>0.1221</v>
      </c>
      <c r="N442">
        <v>0.97899999999999998</v>
      </c>
      <c r="O442">
        <v>1.4E-2</v>
      </c>
      <c r="P442">
        <v>0.22689999999999999</v>
      </c>
      <c r="Q442" s="1">
        <v>54765.05</v>
      </c>
      <c r="R442">
        <v>0.22919999999999999</v>
      </c>
      <c r="S442">
        <v>0.1389</v>
      </c>
      <c r="T442">
        <v>0.63190000000000002</v>
      </c>
      <c r="U442">
        <v>16.399999999999999</v>
      </c>
      <c r="V442" s="1">
        <v>71843.13</v>
      </c>
      <c r="W442">
        <v>163.13999999999999</v>
      </c>
      <c r="X442" s="1">
        <v>93637.98</v>
      </c>
      <c r="Y442">
        <v>0.63039999999999996</v>
      </c>
      <c r="Z442">
        <v>0.26900000000000002</v>
      </c>
      <c r="AA442">
        <v>0.10059999999999999</v>
      </c>
      <c r="AB442">
        <v>0.36959999999999998</v>
      </c>
      <c r="AC442">
        <v>93.64</v>
      </c>
      <c r="AD442" s="1">
        <v>2202.0500000000002</v>
      </c>
      <c r="AE442">
        <v>284.70999999999998</v>
      </c>
      <c r="AF442" s="1">
        <v>84610.58</v>
      </c>
      <c r="AG442">
        <v>58</v>
      </c>
      <c r="AH442" s="1">
        <v>24718</v>
      </c>
      <c r="AI442" s="1">
        <v>50257</v>
      </c>
      <c r="AJ442">
        <v>36.9</v>
      </c>
      <c r="AK442">
        <v>22</v>
      </c>
      <c r="AL442">
        <v>22.06</v>
      </c>
      <c r="AM442">
        <v>3.66</v>
      </c>
      <c r="AN442">
        <v>0</v>
      </c>
      <c r="AO442">
        <v>0.63129999999999997</v>
      </c>
      <c r="AP442" s="1">
        <v>1885.69</v>
      </c>
      <c r="AQ442" s="1">
        <v>2398.14</v>
      </c>
      <c r="AR442" s="1">
        <v>8395.85</v>
      </c>
      <c r="AS442">
        <v>843.71</v>
      </c>
      <c r="AT442">
        <v>492.02</v>
      </c>
      <c r="AU442" s="1">
        <v>14015.4</v>
      </c>
      <c r="AV442" s="1">
        <v>13291.35</v>
      </c>
      <c r="AW442">
        <v>0.68030000000000002</v>
      </c>
      <c r="AX442" s="1">
        <v>3062.25</v>
      </c>
      <c r="AY442">
        <v>0.15670000000000001</v>
      </c>
      <c r="AZ442">
        <v>678.7</v>
      </c>
      <c r="BA442">
        <v>3.4700000000000002E-2</v>
      </c>
      <c r="BB442" s="1">
        <v>2506.5300000000002</v>
      </c>
      <c r="BC442">
        <v>0.1283</v>
      </c>
      <c r="BD442" s="1">
        <v>19538.830000000002</v>
      </c>
      <c r="BE442" s="1">
        <v>5065.26</v>
      </c>
      <c r="BF442">
        <v>1.8396999999999999</v>
      </c>
      <c r="BG442">
        <v>0.40710000000000002</v>
      </c>
      <c r="BH442">
        <v>0.19289999999999999</v>
      </c>
      <c r="BI442">
        <v>0.374</v>
      </c>
      <c r="BJ442">
        <v>1.43E-2</v>
      </c>
      <c r="BK442">
        <v>1.17E-2</v>
      </c>
    </row>
    <row r="443" spans="1:63" x14ac:dyDescent="0.25">
      <c r="A443" t="s">
        <v>443</v>
      </c>
      <c r="B443">
        <v>49288</v>
      </c>
      <c r="C443">
        <v>82</v>
      </c>
      <c r="D443">
        <v>17.920000000000002</v>
      </c>
      <c r="E443" s="1">
        <v>1469.29</v>
      </c>
      <c r="F443" s="1">
        <v>1378.34</v>
      </c>
      <c r="G443">
        <v>6.9999999999999999E-4</v>
      </c>
      <c r="H443">
        <v>0</v>
      </c>
      <c r="I443">
        <v>2.8999999999999998E-3</v>
      </c>
      <c r="J443">
        <v>0</v>
      </c>
      <c r="K443">
        <v>5.1000000000000004E-3</v>
      </c>
      <c r="L443">
        <v>0.98109999999999997</v>
      </c>
      <c r="M443">
        <v>1.0200000000000001E-2</v>
      </c>
      <c r="N443">
        <v>0.45329999999999998</v>
      </c>
      <c r="O443">
        <v>6.9999999999999999E-4</v>
      </c>
      <c r="P443">
        <v>0.16159999999999999</v>
      </c>
      <c r="Q443" s="1">
        <v>51251.93</v>
      </c>
      <c r="R443">
        <v>0.31030000000000002</v>
      </c>
      <c r="S443">
        <v>0.1724</v>
      </c>
      <c r="T443">
        <v>0.51719999999999999</v>
      </c>
      <c r="U443">
        <v>12</v>
      </c>
      <c r="V443" s="1">
        <v>66681.33</v>
      </c>
      <c r="W443">
        <v>116.83</v>
      </c>
      <c r="X443" s="1">
        <v>120186.42</v>
      </c>
      <c r="Y443">
        <v>0.92479999999999996</v>
      </c>
      <c r="Z443">
        <v>3.5999999999999997E-2</v>
      </c>
      <c r="AA443">
        <v>3.9199999999999999E-2</v>
      </c>
      <c r="AB443">
        <v>7.5200000000000003E-2</v>
      </c>
      <c r="AC443">
        <v>120.19</v>
      </c>
      <c r="AD443" s="1">
        <v>2679.97</v>
      </c>
      <c r="AE443">
        <v>333.88</v>
      </c>
      <c r="AF443" s="1">
        <v>127350.2</v>
      </c>
      <c r="AG443">
        <v>175</v>
      </c>
      <c r="AH443" s="1">
        <v>36131</v>
      </c>
      <c r="AI443" s="1">
        <v>52028</v>
      </c>
      <c r="AJ443">
        <v>22.58</v>
      </c>
      <c r="AK443">
        <v>22.28</v>
      </c>
      <c r="AL443">
        <v>22.47</v>
      </c>
      <c r="AM443">
        <v>5.5</v>
      </c>
      <c r="AN443" s="1">
        <v>1415.76</v>
      </c>
      <c r="AO443">
        <v>1.3585</v>
      </c>
      <c r="AP443" s="1">
        <v>1593.19</v>
      </c>
      <c r="AQ443" s="1">
        <v>2764.04</v>
      </c>
      <c r="AR443" s="1">
        <v>6196.98</v>
      </c>
      <c r="AS443">
        <v>821.47</v>
      </c>
      <c r="AT443">
        <v>267.2</v>
      </c>
      <c r="AU443" s="1">
        <v>11642.88</v>
      </c>
      <c r="AV443" s="1">
        <v>6537.3</v>
      </c>
      <c r="AW443">
        <v>0.54459999999999997</v>
      </c>
      <c r="AX443" s="1">
        <v>3776.97</v>
      </c>
      <c r="AY443">
        <v>0.31459999999999999</v>
      </c>
      <c r="AZ443">
        <v>962.9</v>
      </c>
      <c r="BA443">
        <v>8.0199999999999994E-2</v>
      </c>
      <c r="BB443">
        <v>727.45</v>
      </c>
      <c r="BC443">
        <v>6.0600000000000001E-2</v>
      </c>
      <c r="BD443" s="1">
        <v>12004.62</v>
      </c>
      <c r="BE443" s="1">
        <v>5572.35</v>
      </c>
      <c r="BF443">
        <v>1.9547000000000001</v>
      </c>
      <c r="BG443">
        <v>0.55549999999999999</v>
      </c>
      <c r="BH443">
        <v>0.23519999999999999</v>
      </c>
      <c r="BI443">
        <v>0.1547</v>
      </c>
      <c r="BJ443">
        <v>3.3799999999999997E-2</v>
      </c>
      <c r="BK443">
        <v>2.0899999999999998E-2</v>
      </c>
    </row>
    <row r="444" spans="1:63" x14ac:dyDescent="0.25">
      <c r="A444" t="s">
        <v>444</v>
      </c>
      <c r="B444">
        <v>44677</v>
      </c>
      <c r="C444">
        <v>29</v>
      </c>
      <c r="D444">
        <v>211.55</v>
      </c>
      <c r="E444" s="1">
        <v>6134.83</v>
      </c>
      <c r="F444" s="1">
        <v>5907.88</v>
      </c>
      <c r="G444">
        <v>3.5200000000000002E-2</v>
      </c>
      <c r="H444">
        <v>1.15E-2</v>
      </c>
      <c r="I444">
        <v>0.3856</v>
      </c>
      <c r="J444">
        <v>1.1999999999999999E-3</v>
      </c>
      <c r="K444">
        <v>0.30859999999999999</v>
      </c>
      <c r="L444">
        <v>0.20200000000000001</v>
      </c>
      <c r="M444">
        <v>5.5899999999999998E-2</v>
      </c>
      <c r="N444">
        <v>0.68959999999999999</v>
      </c>
      <c r="O444">
        <v>0.19650000000000001</v>
      </c>
      <c r="P444">
        <v>0.14630000000000001</v>
      </c>
      <c r="Q444" s="1">
        <v>69326.33</v>
      </c>
      <c r="R444">
        <v>0.2092</v>
      </c>
      <c r="S444">
        <v>0.1862</v>
      </c>
      <c r="T444">
        <v>0.60460000000000003</v>
      </c>
      <c r="U444">
        <v>43.4</v>
      </c>
      <c r="V444" s="1">
        <v>101062.43</v>
      </c>
      <c r="W444">
        <v>136.81</v>
      </c>
      <c r="X444" s="1">
        <v>252444.02</v>
      </c>
      <c r="Y444">
        <v>0.45090000000000002</v>
      </c>
      <c r="Z444">
        <v>0.48509999999999998</v>
      </c>
      <c r="AA444">
        <v>6.4000000000000001E-2</v>
      </c>
      <c r="AB444">
        <v>0.54910000000000003</v>
      </c>
      <c r="AC444">
        <v>252.44</v>
      </c>
      <c r="AD444" s="1">
        <v>10540.79</v>
      </c>
      <c r="AE444">
        <v>643.62</v>
      </c>
      <c r="AF444" s="1">
        <v>260686.76</v>
      </c>
      <c r="AG444">
        <v>559</v>
      </c>
      <c r="AH444" s="1">
        <v>38374</v>
      </c>
      <c r="AI444" s="1">
        <v>73025</v>
      </c>
      <c r="AJ444">
        <v>59.64</v>
      </c>
      <c r="AK444">
        <v>34.65</v>
      </c>
      <c r="AL444">
        <v>46</v>
      </c>
      <c r="AM444">
        <v>4.63</v>
      </c>
      <c r="AN444">
        <v>0</v>
      </c>
      <c r="AO444">
        <v>0.57040000000000002</v>
      </c>
      <c r="AP444" s="1">
        <v>1719.09</v>
      </c>
      <c r="AQ444" s="1">
        <v>2640.85</v>
      </c>
      <c r="AR444" s="1">
        <v>7998.06</v>
      </c>
      <c r="AS444">
        <v>858.4</v>
      </c>
      <c r="AT444">
        <v>529.51</v>
      </c>
      <c r="AU444" s="1">
        <v>13745.92</v>
      </c>
      <c r="AV444" s="1">
        <v>3542.3</v>
      </c>
      <c r="AW444">
        <v>0.2404</v>
      </c>
      <c r="AX444" s="1">
        <v>9190.73</v>
      </c>
      <c r="AY444">
        <v>0.62380000000000002</v>
      </c>
      <c r="AZ444">
        <v>998.93</v>
      </c>
      <c r="BA444">
        <v>6.7799999999999999E-2</v>
      </c>
      <c r="BB444" s="1">
        <v>1001.63</v>
      </c>
      <c r="BC444">
        <v>6.8000000000000005E-2</v>
      </c>
      <c r="BD444" s="1">
        <v>14733.6</v>
      </c>
      <c r="BE444">
        <v>920.66</v>
      </c>
      <c r="BF444">
        <v>0.15090000000000001</v>
      </c>
      <c r="BG444">
        <v>0.57030000000000003</v>
      </c>
      <c r="BH444">
        <v>0.2074</v>
      </c>
      <c r="BI444">
        <v>0.19239999999999999</v>
      </c>
      <c r="BJ444">
        <v>1.8599999999999998E-2</v>
      </c>
      <c r="BK444">
        <v>1.1299999999999999E-2</v>
      </c>
    </row>
    <row r="445" spans="1:63" x14ac:dyDescent="0.25">
      <c r="A445" t="s">
        <v>445</v>
      </c>
      <c r="B445">
        <v>45880</v>
      </c>
      <c r="C445">
        <v>177</v>
      </c>
      <c r="D445">
        <v>6.6</v>
      </c>
      <c r="E445" s="1">
        <v>1167.46</v>
      </c>
      <c r="F445" s="1">
        <v>1125.54</v>
      </c>
      <c r="G445">
        <v>2.7000000000000001E-3</v>
      </c>
      <c r="H445">
        <v>0</v>
      </c>
      <c r="I445">
        <v>8.9999999999999998E-4</v>
      </c>
      <c r="J445">
        <v>8.9999999999999998E-4</v>
      </c>
      <c r="K445">
        <v>1.6899999999999998E-2</v>
      </c>
      <c r="L445">
        <v>0.95199999999999996</v>
      </c>
      <c r="M445">
        <v>2.6599999999999999E-2</v>
      </c>
      <c r="N445">
        <v>0.50939999999999996</v>
      </c>
      <c r="O445">
        <v>0</v>
      </c>
      <c r="P445">
        <v>0.13650000000000001</v>
      </c>
      <c r="Q445" s="1">
        <v>52530.83</v>
      </c>
      <c r="R445">
        <v>0.17330000000000001</v>
      </c>
      <c r="S445">
        <v>0.21329999999999999</v>
      </c>
      <c r="T445">
        <v>0.61329999999999996</v>
      </c>
      <c r="U445">
        <v>10</v>
      </c>
      <c r="V445" s="1">
        <v>72372.2</v>
      </c>
      <c r="W445">
        <v>112.26</v>
      </c>
      <c r="X445" s="1">
        <v>148706.79</v>
      </c>
      <c r="Y445">
        <v>0.82630000000000003</v>
      </c>
      <c r="Z445">
        <v>8.5500000000000007E-2</v>
      </c>
      <c r="AA445">
        <v>8.8300000000000003E-2</v>
      </c>
      <c r="AB445">
        <v>0.17369999999999999</v>
      </c>
      <c r="AC445">
        <v>148.71</v>
      </c>
      <c r="AD445" s="1">
        <v>4265.8100000000004</v>
      </c>
      <c r="AE445">
        <v>525.38</v>
      </c>
      <c r="AF445" s="1">
        <v>147502</v>
      </c>
      <c r="AG445">
        <v>270</v>
      </c>
      <c r="AH445" s="1">
        <v>28640</v>
      </c>
      <c r="AI445" s="1">
        <v>44612</v>
      </c>
      <c r="AJ445">
        <v>34.54</v>
      </c>
      <c r="AK445">
        <v>27.78</v>
      </c>
      <c r="AL445">
        <v>31.45</v>
      </c>
      <c r="AM445">
        <v>3.9</v>
      </c>
      <c r="AN445">
        <v>0</v>
      </c>
      <c r="AO445">
        <v>1.6045</v>
      </c>
      <c r="AP445" s="1">
        <v>1519.27</v>
      </c>
      <c r="AQ445" s="1">
        <v>3004.02</v>
      </c>
      <c r="AR445" s="1">
        <v>7090.36</v>
      </c>
      <c r="AS445">
        <v>757.94</v>
      </c>
      <c r="AT445">
        <v>359.41</v>
      </c>
      <c r="AU445" s="1">
        <v>12731</v>
      </c>
      <c r="AV445" s="1">
        <v>8496.43</v>
      </c>
      <c r="AW445">
        <v>0.5806</v>
      </c>
      <c r="AX445" s="1">
        <v>3674.95</v>
      </c>
      <c r="AY445">
        <v>0.25109999999999999</v>
      </c>
      <c r="AZ445" s="1">
        <v>1210.23</v>
      </c>
      <c r="BA445">
        <v>8.2699999999999996E-2</v>
      </c>
      <c r="BB445" s="1">
        <v>1251.6400000000001</v>
      </c>
      <c r="BC445">
        <v>8.5500000000000007E-2</v>
      </c>
      <c r="BD445" s="1">
        <v>14633.25</v>
      </c>
      <c r="BE445" s="1">
        <v>6914.18</v>
      </c>
      <c r="BF445">
        <v>3.2986</v>
      </c>
      <c r="BG445">
        <v>0.47020000000000001</v>
      </c>
      <c r="BH445">
        <v>0.2515</v>
      </c>
      <c r="BI445">
        <v>0.2366</v>
      </c>
      <c r="BJ445">
        <v>3.2199999999999999E-2</v>
      </c>
      <c r="BK445">
        <v>9.4000000000000004E-3</v>
      </c>
    </row>
    <row r="446" spans="1:63" x14ac:dyDescent="0.25">
      <c r="A446" t="s">
        <v>446</v>
      </c>
      <c r="B446">
        <v>44685</v>
      </c>
      <c r="C446">
        <v>26</v>
      </c>
      <c r="D446">
        <v>101.65</v>
      </c>
      <c r="E446" s="1">
        <v>2642.8</v>
      </c>
      <c r="F446" s="1">
        <v>2220.62</v>
      </c>
      <c r="G446">
        <v>8.9999999999999998E-4</v>
      </c>
      <c r="H446">
        <v>5.0000000000000001E-4</v>
      </c>
      <c r="I446">
        <v>0.12520000000000001</v>
      </c>
      <c r="J446">
        <v>2.3E-3</v>
      </c>
      <c r="K446">
        <v>2.7E-2</v>
      </c>
      <c r="L446">
        <v>0.72940000000000005</v>
      </c>
      <c r="M446">
        <v>0.1148</v>
      </c>
      <c r="N446">
        <v>1</v>
      </c>
      <c r="O446">
        <v>3.8E-3</v>
      </c>
      <c r="P446">
        <v>0.22589999999999999</v>
      </c>
      <c r="Q446" s="1">
        <v>60339.87</v>
      </c>
      <c r="R446">
        <v>0.12570000000000001</v>
      </c>
      <c r="S446">
        <v>0.3054</v>
      </c>
      <c r="T446">
        <v>0.56889999999999996</v>
      </c>
      <c r="U446">
        <v>23</v>
      </c>
      <c r="V446" s="1">
        <v>81387.7</v>
      </c>
      <c r="W446">
        <v>111.24</v>
      </c>
      <c r="X446" s="1">
        <v>124866.96</v>
      </c>
      <c r="Y446">
        <v>0.7056</v>
      </c>
      <c r="Z446">
        <v>0.24049999999999999</v>
      </c>
      <c r="AA446">
        <v>5.3999999999999999E-2</v>
      </c>
      <c r="AB446">
        <v>0.2944</v>
      </c>
      <c r="AC446">
        <v>124.87</v>
      </c>
      <c r="AD446" s="1">
        <v>4688.1899999999996</v>
      </c>
      <c r="AE446">
        <v>528.49</v>
      </c>
      <c r="AF446" s="1">
        <v>116561.08</v>
      </c>
      <c r="AG446">
        <v>139</v>
      </c>
      <c r="AH446" s="1">
        <v>30524</v>
      </c>
      <c r="AI446" s="1">
        <v>43982</v>
      </c>
      <c r="AJ446">
        <v>65.040000000000006</v>
      </c>
      <c r="AK446">
        <v>34.369999999999997</v>
      </c>
      <c r="AL446">
        <v>40.700000000000003</v>
      </c>
      <c r="AM446">
        <v>4.5999999999999996</v>
      </c>
      <c r="AN446">
        <v>0</v>
      </c>
      <c r="AO446">
        <v>1.0162</v>
      </c>
      <c r="AP446" s="1">
        <v>1776</v>
      </c>
      <c r="AQ446" s="1">
        <v>2477.37</v>
      </c>
      <c r="AR446" s="1">
        <v>7201.11</v>
      </c>
      <c r="AS446" s="1">
        <v>1012.49</v>
      </c>
      <c r="AT446">
        <v>406.23</v>
      </c>
      <c r="AU446" s="1">
        <v>12873.21</v>
      </c>
      <c r="AV446" s="1">
        <v>8202.89</v>
      </c>
      <c r="AW446">
        <v>0.55879999999999996</v>
      </c>
      <c r="AX446" s="1">
        <v>4706.71</v>
      </c>
      <c r="AY446">
        <v>0.3206</v>
      </c>
      <c r="AZ446">
        <v>491.4</v>
      </c>
      <c r="BA446">
        <v>3.3500000000000002E-2</v>
      </c>
      <c r="BB446" s="1">
        <v>1278.3800000000001</v>
      </c>
      <c r="BC446">
        <v>8.7099999999999997E-2</v>
      </c>
      <c r="BD446" s="1">
        <v>14679.37</v>
      </c>
      <c r="BE446" s="1">
        <v>5096.8599999999997</v>
      </c>
      <c r="BF446">
        <v>1.7111000000000001</v>
      </c>
      <c r="BG446">
        <v>0.5111</v>
      </c>
      <c r="BH446">
        <v>0.22270000000000001</v>
      </c>
      <c r="BI446">
        <v>0.23469999999999999</v>
      </c>
      <c r="BJ446">
        <v>1.9199999999999998E-2</v>
      </c>
      <c r="BK446">
        <v>1.2200000000000001E-2</v>
      </c>
    </row>
    <row r="447" spans="1:63" x14ac:dyDescent="0.25">
      <c r="A447" t="s">
        <v>447</v>
      </c>
      <c r="B447">
        <v>44693</v>
      </c>
      <c r="C447">
        <v>3</v>
      </c>
      <c r="D447">
        <v>461.24</v>
      </c>
      <c r="E447" s="1">
        <v>1383.73</v>
      </c>
      <c r="F447" s="1">
        <v>1597.89</v>
      </c>
      <c r="G447">
        <v>8.0999999999999996E-3</v>
      </c>
      <c r="H447">
        <v>1.2999999999999999E-3</v>
      </c>
      <c r="I447">
        <v>0.10829999999999999</v>
      </c>
      <c r="J447">
        <v>0</v>
      </c>
      <c r="K447">
        <v>4.1300000000000003E-2</v>
      </c>
      <c r="L447">
        <v>0.77410000000000001</v>
      </c>
      <c r="M447">
        <v>6.7000000000000004E-2</v>
      </c>
      <c r="N447">
        <v>0.49430000000000002</v>
      </c>
      <c r="O447">
        <v>2.53E-2</v>
      </c>
      <c r="P447">
        <v>0.1303</v>
      </c>
      <c r="Q447" s="1">
        <v>64150.2</v>
      </c>
      <c r="R447">
        <v>0.23680000000000001</v>
      </c>
      <c r="S447">
        <v>0.25440000000000002</v>
      </c>
      <c r="T447">
        <v>0.50880000000000003</v>
      </c>
      <c r="U447">
        <v>9.1</v>
      </c>
      <c r="V447" s="1">
        <v>89035.93</v>
      </c>
      <c r="W447">
        <v>147.97</v>
      </c>
      <c r="X447" s="1">
        <v>132707.22</v>
      </c>
      <c r="Y447">
        <v>0.6573</v>
      </c>
      <c r="Z447">
        <v>0.27729999999999999</v>
      </c>
      <c r="AA447">
        <v>6.5500000000000003E-2</v>
      </c>
      <c r="AB447">
        <v>0.3427</v>
      </c>
      <c r="AC447">
        <v>132.71</v>
      </c>
      <c r="AD447" s="1">
        <v>6478.06</v>
      </c>
      <c r="AE447">
        <v>577.57000000000005</v>
      </c>
      <c r="AF447" s="1">
        <v>111961.7</v>
      </c>
      <c r="AG447">
        <v>121</v>
      </c>
      <c r="AH447" s="1">
        <v>33756</v>
      </c>
      <c r="AI447" s="1">
        <v>49142</v>
      </c>
      <c r="AJ447">
        <v>73.17</v>
      </c>
      <c r="AK447">
        <v>41.67</v>
      </c>
      <c r="AL447">
        <v>60</v>
      </c>
      <c r="AM447">
        <v>4.1900000000000004</v>
      </c>
      <c r="AN447">
        <v>0</v>
      </c>
      <c r="AO447">
        <v>0.92530000000000001</v>
      </c>
      <c r="AP447" s="1">
        <v>1473.94</v>
      </c>
      <c r="AQ447" s="1">
        <v>1165.23</v>
      </c>
      <c r="AR447" s="1">
        <v>7008.8</v>
      </c>
      <c r="AS447">
        <v>751.99</v>
      </c>
      <c r="AT447">
        <v>246.06</v>
      </c>
      <c r="AU447" s="1">
        <v>10646.02</v>
      </c>
      <c r="AV447" s="1">
        <v>4182.84</v>
      </c>
      <c r="AW447">
        <v>0.3614</v>
      </c>
      <c r="AX447" s="1">
        <v>4811.2700000000004</v>
      </c>
      <c r="AY447">
        <v>0.41570000000000001</v>
      </c>
      <c r="AZ447" s="1">
        <v>1741.51</v>
      </c>
      <c r="BA447">
        <v>0.15049999999999999</v>
      </c>
      <c r="BB447">
        <v>838.74</v>
      </c>
      <c r="BC447">
        <v>7.2499999999999995E-2</v>
      </c>
      <c r="BD447" s="1">
        <v>11574.36</v>
      </c>
      <c r="BE447" s="1">
        <v>4806.88</v>
      </c>
      <c r="BF447">
        <v>1.2030000000000001</v>
      </c>
      <c r="BG447">
        <v>0.54779999999999995</v>
      </c>
      <c r="BH447">
        <v>0.1862</v>
      </c>
      <c r="BI447">
        <v>0.23449999999999999</v>
      </c>
      <c r="BJ447">
        <v>1.7999999999999999E-2</v>
      </c>
      <c r="BK447">
        <v>1.35E-2</v>
      </c>
    </row>
    <row r="448" spans="1:63" x14ac:dyDescent="0.25">
      <c r="A448" t="s">
        <v>448</v>
      </c>
      <c r="B448">
        <v>50054</v>
      </c>
      <c r="C448">
        <v>50</v>
      </c>
      <c r="D448">
        <v>55.32</v>
      </c>
      <c r="E448" s="1">
        <v>2765.78</v>
      </c>
      <c r="F448" s="1">
        <v>2711.1</v>
      </c>
      <c r="G448">
        <v>6.4600000000000005E-2</v>
      </c>
      <c r="H448">
        <v>6.9999999999999999E-4</v>
      </c>
      <c r="I448">
        <v>1.8800000000000001E-2</v>
      </c>
      <c r="J448">
        <v>6.9999999999999999E-4</v>
      </c>
      <c r="K448">
        <v>2.4299999999999999E-2</v>
      </c>
      <c r="L448">
        <v>0.85319999999999996</v>
      </c>
      <c r="M448">
        <v>3.7600000000000001E-2</v>
      </c>
      <c r="N448">
        <v>5.33E-2</v>
      </c>
      <c r="O448">
        <v>4.5999999999999999E-3</v>
      </c>
      <c r="P448">
        <v>9.4E-2</v>
      </c>
      <c r="Q448" s="1">
        <v>79283.19</v>
      </c>
      <c r="R448">
        <v>0.27650000000000002</v>
      </c>
      <c r="S448">
        <v>0.18820000000000001</v>
      </c>
      <c r="T448">
        <v>0.5353</v>
      </c>
      <c r="U448">
        <v>17.72</v>
      </c>
      <c r="V448" s="1">
        <v>87560.75</v>
      </c>
      <c r="W448">
        <v>154.88999999999999</v>
      </c>
      <c r="X448" s="1">
        <v>387090.97</v>
      </c>
      <c r="Y448">
        <v>0.81899999999999995</v>
      </c>
      <c r="Z448">
        <v>0.15540000000000001</v>
      </c>
      <c r="AA448">
        <v>2.5600000000000001E-2</v>
      </c>
      <c r="AB448">
        <v>0.18099999999999999</v>
      </c>
      <c r="AC448">
        <v>387.09</v>
      </c>
      <c r="AD448" s="1">
        <v>12689.82</v>
      </c>
      <c r="AE448" s="1">
        <v>1308.27</v>
      </c>
      <c r="AF448" s="1">
        <v>372961.33</v>
      </c>
      <c r="AG448">
        <v>597</v>
      </c>
      <c r="AH448" s="1">
        <v>61907</v>
      </c>
      <c r="AI448" s="1">
        <v>184181</v>
      </c>
      <c r="AJ448">
        <v>60.25</v>
      </c>
      <c r="AK448">
        <v>31.41</v>
      </c>
      <c r="AL448">
        <v>35.46</v>
      </c>
      <c r="AM448">
        <v>5.7</v>
      </c>
      <c r="AN448">
        <v>0</v>
      </c>
      <c r="AO448">
        <v>0.39419999999999999</v>
      </c>
      <c r="AP448" s="1">
        <v>1658.04</v>
      </c>
      <c r="AQ448" s="1">
        <v>2532.09</v>
      </c>
      <c r="AR448" s="1">
        <v>7996.87</v>
      </c>
      <c r="AS448">
        <v>804</v>
      </c>
      <c r="AT448">
        <v>767.88</v>
      </c>
      <c r="AU448" s="1">
        <v>13758.87</v>
      </c>
      <c r="AV448" s="1">
        <v>2192.7600000000002</v>
      </c>
      <c r="AW448">
        <v>0.1525</v>
      </c>
      <c r="AX448" s="1">
        <v>10840.98</v>
      </c>
      <c r="AY448">
        <v>0.75409999999999999</v>
      </c>
      <c r="AZ448" s="1">
        <v>1051.73</v>
      </c>
      <c r="BA448">
        <v>7.3200000000000001E-2</v>
      </c>
      <c r="BB448">
        <v>291.22000000000003</v>
      </c>
      <c r="BC448">
        <v>2.0299999999999999E-2</v>
      </c>
      <c r="BD448" s="1">
        <v>14376.69</v>
      </c>
      <c r="BE448">
        <v>325.61</v>
      </c>
      <c r="BF448">
        <v>1.5900000000000001E-2</v>
      </c>
      <c r="BG448">
        <v>0.58360000000000001</v>
      </c>
      <c r="BH448">
        <v>0.218</v>
      </c>
      <c r="BI448">
        <v>0.15279999999999999</v>
      </c>
      <c r="BJ448">
        <v>2.87E-2</v>
      </c>
      <c r="BK448">
        <v>1.7000000000000001E-2</v>
      </c>
    </row>
    <row r="449" spans="1:63" x14ac:dyDescent="0.25">
      <c r="A449" t="s">
        <v>449</v>
      </c>
      <c r="B449">
        <v>47001</v>
      </c>
      <c r="C449">
        <v>11</v>
      </c>
      <c r="D449">
        <v>652.4</v>
      </c>
      <c r="E449" s="1">
        <v>7176.44</v>
      </c>
      <c r="F449" s="1">
        <v>7237.79</v>
      </c>
      <c r="G449">
        <v>0.1125</v>
      </c>
      <c r="H449">
        <v>2.9999999999999997E-4</v>
      </c>
      <c r="I449">
        <v>0.37719999999999998</v>
      </c>
      <c r="J449">
        <v>1E-3</v>
      </c>
      <c r="K449">
        <v>8.5800000000000001E-2</v>
      </c>
      <c r="L449">
        <v>0.314</v>
      </c>
      <c r="M449">
        <v>0.10929999999999999</v>
      </c>
      <c r="N449">
        <v>0.5887</v>
      </c>
      <c r="O449">
        <v>0.1255</v>
      </c>
      <c r="P449">
        <v>0.11269999999999999</v>
      </c>
      <c r="Q449" s="1">
        <v>64143.94</v>
      </c>
      <c r="R449">
        <v>0.28599999999999998</v>
      </c>
      <c r="S449">
        <v>0.3614</v>
      </c>
      <c r="T449">
        <v>0.35249999999999998</v>
      </c>
      <c r="U449">
        <v>50.5</v>
      </c>
      <c r="V449" s="1">
        <v>87794.14</v>
      </c>
      <c r="W449">
        <v>139.32</v>
      </c>
      <c r="X449" s="1">
        <v>104734.01</v>
      </c>
      <c r="Y449">
        <v>0.76980000000000004</v>
      </c>
      <c r="Z449">
        <v>0.19620000000000001</v>
      </c>
      <c r="AA449">
        <v>3.4000000000000002E-2</v>
      </c>
      <c r="AB449">
        <v>0.23019999999999999</v>
      </c>
      <c r="AC449">
        <v>104.73</v>
      </c>
      <c r="AD449" s="1">
        <v>3877.16</v>
      </c>
      <c r="AE449">
        <v>562.51</v>
      </c>
      <c r="AF449" s="1">
        <v>100013.26</v>
      </c>
      <c r="AG449">
        <v>91</v>
      </c>
      <c r="AH449" s="1">
        <v>36050</v>
      </c>
      <c r="AI449" s="1">
        <v>52415</v>
      </c>
      <c r="AJ449">
        <v>61.63</v>
      </c>
      <c r="AK449">
        <v>34.92</v>
      </c>
      <c r="AL449">
        <v>40.99</v>
      </c>
      <c r="AM449">
        <v>6.6</v>
      </c>
      <c r="AN449">
        <v>827.32</v>
      </c>
      <c r="AO449">
        <v>1.1045</v>
      </c>
      <c r="AP449" s="1">
        <v>1401.47</v>
      </c>
      <c r="AQ449" s="1">
        <v>2356.5500000000002</v>
      </c>
      <c r="AR449" s="1">
        <v>6312.5</v>
      </c>
      <c r="AS449">
        <v>667.46</v>
      </c>
      <c r="AT449">
        <v>791.06</v>
      </c>
      <c r="AU449" s="1">
        <v>11529.04</v>
      </c>
      <c r="AV449" s="1">
        <v>5941.14</v>
      </c>
      <c r="AW449">
        <v>0.47299999999999998</v>
      </c>
      <c r="AX449" s="1">
        <v>4074.62</v>
      </c>
      <c r="AY449">
        <v>0.32440000000000002</v>
      </c>
      <c r="AZ449" s="1">
        <v>1370.76</v>
      </c>
      <c r="BA449">
        <v>0.1091</v>
      </c>
      <c r="BB449" s="1">
        <v>1173.3399999999999</v>
      </c>
      <c r="BC449">
        <v>9.3399999999999997E-2</v>
      </c>
      <c r="BD449" s="1">
        <v>12559.86</v>
      </c>
      <c r="BE449" s="1">
        <v>5228.88</v>
      </c>
      <c r="BF449">
        <v>1.6835</v>
      </c>
      <c r="BG449">
        <v>0.53249999999999997</v>
      </c>
      <c r="BH449">
        <v>0.20080000000000001</v>
      </c>
      <c r="BI449">
        <v>0.23350000000000001</v>
      </c>
      <c r="BJ449">
        <v>2.4799999999999999E-2</v>
      </c>
      <c r="BK449">
        <v>8.5000000000000006E-3</v>
      </c>
    </row>
    <row r="450" spans="1:63" x14ac:dyDescent="0.25">
      <c r="A450" t="s">
        <v>450</v>
      </c>
      <c r="B450">
        <v>46599</v>
      </c>
      <c r="C450">
        <v>4</v>
      </c>
      <c r="D450">
        <v>237.6</v>
      </c>
      <c r="E450">
        <v>950.39</v>
      </c>
      <c r="F450">
        <v>712.34</v>
      </c>
      <c r="G450">
        <v>2.24E-2</v>
      </c>
      <c r="H450">
        <v>0</v>
      </c>
      <c r="I450">
        <v>0.88500000000000001</v>
      </c>
      <c r="J450">
        <v>0</v>
      </c>
      <c r="K450">
        <v>1.4E-2</v>
      </c>
      <c r="L450">
        <v>2.6599999999999999E-2</v>
      </c>
      <c r="M450">
        <v>5.1900000000000002E-2</v>
      </c>
      <c r="N450">
        <v>0.72260000000000002</v>
      </c>
      <c r="O450">
        <v>1.1900000000000001E-2</v>
      </c>
      <c r="P450">
        <v>0.1391</v>
      </c>
      <c r="Q450" s="1">
        <v>65023.65</v>
      </c>
      <c r="R450">
        <v>7.2700000000000001E-2</v>
      </c>
      <c r="S450">
        <v>0.2364</v>
      </c>
      <c r="T450">
        <v>0.69089999999999996</v>
      </c>
      <c r="U450">
        <v>10.33</v>
      </c>
      <c r="V450" s="1">
        <v>74872.210000000006</v>
      </c>
      <c r="W450">
        <v>92</v>
      </c>
      <c r="X450" s="1">
        <v>230972.76</v>
      </c>
      <c r="Y450">
        <v>0.76800000000000002</v>
      </c>
      <c r="Z450">
        <v>0.21429999999999999</v>
      </c>
      <c r="AA450">
        <v>1.77E-2</v>
      </c>
      <c r="AB450">
        <v>0.23200000000000001</v>
      </c>
      <c r="AC450">
        <v>230.97</v>
      </c>
      <c r="AD450" s="1">
        <v>12651.8</v>
      </c>
      <c r="AE450" s="1">
        <v>1490.56</v>
      </c>
      <c r="AF450" s="1">
        <v>214454.68</v>
      </c>
      <c r="AG450">
        <v>501</v>
      </c>
      <c r="AH450" s="1">
        <v>34863</v>
      </c>
      <c r="AI450" s="1">
        <v>53898</v>
      </c>
      <c r="AJ450">
        <v>90.84</v>
      </c>
      <c r="AK450">
        <v>53.21</v>
      </c>
      <c r="AL450">
        <v>57.39</v>
      </c>
      <c r="AM450">
        <v>5.7</v>
      </c>
      <c r="AN450">
        <v>0</v>
      </c>
      <c r="AO450">
        <v>1.6001000000000001</v>
      </c>
      <c r="AP450" s="1">
        <v>3639.36</v>
      </c>
      <c r="AQ450" s="1">
        <v>3528.97</v>
      </c>
      <c r="AR450" s="1">
        <v>9096.11</v>
      </c>
      <c r="AS450" s="1">
        <v>1191.72</v>
      </c>
      <c r="AT450">
        <v>388.28</v>
      </c>
      <c r="AU450" s="1">
        <v>17844.45</v>
      </c>
      <c r="AV450" s="1">
        <v>4671.8100000000004</v>
      </c>
      <c r="AW450">
        <v>0.20830000000000001</v>
      </c>
      <c r="AX450" s="1">
        <v>14586.96</v>
      </c>
      <c r="AY450">
        <v>0.65039999999999998</v>
      </c>
      <c r="AZ450" s="1">
        <v>1090.32</v>
      </c>
      <c r="BA450">
        <v>4.8599999999999997E-2</v>
      </c>
      <c r="BB450" s="1">
        <v>2079.0500000000002</v>
      </c>
      <c r="BC450">
        <v>9.2700000000000005E-2</v>
      </c>
      <c r="BD450" s="1">
        <v>22428.14</v>
      </c>
      <c r="BE450">
        <v>-78.98</v>
      </c>
      <c r="BF450">
        <v>-1.35E-2</v>
      </c>
      <c r="BG450">
        <v>0.40589999999999998</v>
      </c>
      <c r="BH450">
        <v>0.18590000000000001</v>
      </c>
      <c r="BI450">
        <v>0.37530000000000002</v>
      </c>
      <c r="BJ450">
        <v>1.9099999999999999E-2</v>
      </c>
      <c r="BK450">
        <v>1.38E-2</v>
      </c>
    </row>
    <row r="451" spans="1:63" x14ac:dyDescent="0.25">
      <c r="A451" t="s">
        <v>451</v>
      </c>
      <c r="B451">
        <v>48439</v>
      </c>
      <c r="C451">
        <v>122</v>
      </c>
      <c r="D451">
        <v>5.52</v>
      </c>
      <c r="E451">
        <v>674</v>
      </c>
      <c r="F451">
        <v>623.54</v>
      </c>
      <c r="G451">
        <v>4.7999999999999996E-3</v>
      </c>
      <c r="H451">
        <v>3.2000000000000002E-3</v>
      </c>
      <c r="I451">
        <v>6.4000000000000003E-3</v>
      </c>
      <c r="J451">
        <v>0</v>
      </c>
      <c r="K451">
        <v>1.2800000000000001E-2</v>
      </c>
      <c r="L451">
        <v>0.94059999999999999</v>
      </c>
      <c r="M451">
        <v>3.2099999999999997E-2</v>
      </c>
      <c r="N451">
        <v>0.49890000000000001</v>
      </c>
      <c r="O451">
        <v>0</v>
      </c>
      <c r="P451">
        <v>0.1328</v>
      </c>
      <c r="Q451" s="1">
        <v>52779.5</v>
      </c>
      <c r="R451">
        <v>0.29630000000000001</v>
      </c>
      <c r="S451">
        <v>0.12959999999999999</v>
      </c>
      <c r="T451">
        <v>0.57410000000000005</v>
      </c>
      <c r="U451">
        <v>8</v>
      </c>
      <c r="V451" s="1">
        <v>75458.75</v>
      </c>
      <c r="W451">
        <v>80</v>
      </c>
      <c r="X451" s="1">
        <v>224819.79</v>
      </c>
      <c r="Y451">
        <v>0.80089999999999995</v>
      </c>
      <c r="Z451">
        <v>7.7399999999999997E-2</v>
      </c>
      <c r="AA451">
        <v>0.1217</v>
      </c>
      <c r="AB451">
        <v>0.1991</v>
      </c>
      <c r="AC451">
        <v>224.82</v>
      </c>
      <c r="AD451" s="1">
        <v>6671.91</v>
      </c>
      <c r="AE451">
        <v>625.64</v>
      </c>
      <c r="AF451" s="1">
        <v>231523.68</v>
      </c>
      <c r="AG451">
        <v>522</v>
      </c>
      <c r="AH451" s="1">
        <v>37781</v>
      </c>
      <c r="AI451" s="1">
        <v>55338</v>
      </c>
      <c r="AJ451">
        <v>48.84</v>
      </c>
      <c r="AK451">
        <v>27</v>
      </c>
      <c r="AL451">
        <v>27.3</v>
      </c>
      <c r="AM451">
        <v>5.5</v>
      </c>
      <c r="AN451">
        <v>0</v>
      </c>
      <c r="AO451">
        <v>1.2738</v>
      </c>
      <c r="AP451" s="1">
        <v>2067.4499999999998</v>
      </c>
      <c r="AQ451" s="1">
        <v>2610.31</v>
      </c>
      <c r="AR451" s="1">
        <v>7620.71</v>
      </c>
      <c r="AS451">
        <v>438.55</v>
      </c>
      <c r="AT451">
        <v>408.28</v>
      </c>
      <c r="AU451" s="1">
        <v>13145.3</v>
      </c>
      <c r="AV451" s="1">
        <v>5755.54</v>
      </c>
      <c r="AW451">
        <v>0.38300000000000001</v>
      </c>
      <c r="AX451" s="1">
        <v>5939.03</v>
      </c>
      <c r="AY451">
        <v>0.3952</v>
      </c>
      <c r="AZ451" s="1">
        <v>2480.37</v>
      </c>
      <c r="BA451">
        <v>0.1651</v>
      </c>
      <c r="BB451">
        <v>852.64</v>
      </c>
      <c r="BC451">
        <v>5.67E-2</v>
      </c>
      <c r="BD451" s="1">
        <v>15027.58</v>
      </c>
      <c r="BE451" s="1">
        <v>4344.83</v>
      </c>
      <c r="BF451">
        <v>1.1955</v>
      </c>
      <c r="BG451">
        <v>0.48870000000000002</v>
      </c>
      <c r="BH451">
        <v>0.21290000000000001</v>
      </c>
      <c r="BI451">
        <v>0.2379</v>
      </c>
      <c r="BJ451">
        <v>4.4499999999999998E-2</v>
      </c>
      <c r="BK451">
        <v>1.61E-2</v>
      </c>
    </row>
    <row r="452" spans="1:63" x14ac:dyDescent="0.25">
      <c r="A452" t="s">
        <v>452</v>
      </c>
      <c r="B452">
        <v>47506</v>
      </c>
      <c r="C452">
        <v>98</v>
      </c>
      <c r="D452">
        <v>5.19</v>
      </c>
      <c r="E452">
        <v>508.96</v>
      </c>
      <c r="F452">
        <v>518.26</v>
      </c>
      <c r="G452">
        <v>7.7000000000000002E-3</v>
      </c>
      <c r="H452">
        <v>0</v>
      </c>
      <c r="I452">
        <v>5.7999999999999996E-3</v>
      </c>
      <c r="J452">
        <v>7.7000000000000002E-3</v>
      </c>
      <c r="K452">
        <v>2.3099999999999999E-2</v>
      </c>
      <c r="L452">
        <v>0.9345</v>
      </c>
      <c r="M452">
        <v>2.12E-2</v>
      </c>
      <c r="N452">
        <v>0.36849999999999999</v>
      </c>
      <c r="O452">
        <v>0</v>
      </c>
      <c r="P452">
        <v>0.11360000000000001</v>
      </c>
      <c r="Q452" s="1">
        <v>51503.040000000001</v>
      </c>
      <c r="R452">
        <v>0.39019999999999999</v>
      </c>
      <c r="S452">
        <v>0.14630000000000001</v>
      </c>
      <c r="T452">
        <v>0.46339999999999998</v>
      </c>
      <c r="U452">
        <v>10.050000000000001</v>
      </c>
      <c r="V452" s="1">
        <v>64163.28</v>
      </c>
      <c r="W452">
        <v>49.88</v>
      </c>
      <c r="X452" s="1">
        <v>190644.67</v>
      </c>
      <c r="Y452">
        <v>0.89259999999999995</v>
      </c>
      <c r="Z452">
        <v>2.1999999999999999E-2</v>
      </c>
      <c r="AA452">
        <v>8.5400000000000004E-2</v>
      </c>
      <c r="AB452">
        <v>0.1074</v>
      </c>
      <c r="AC452">
        <v>190.64</v>
      </c>
      <c r="AD452" s="1">
        <v>4771.63</v>
      </c>
      <c r="AE452">
        <v>586.09</v>
      </c>
      <c r="AF452" s="1">
        <v>212945.7</v>
      </c>
      <c r="AG452">
        <v>497</v>
      </c>
      <c r="AH452" s="1">
        <v>36855</v>
      </c>
      <c r="AI452" s="1">
        <v>53788</v>
      </c>
      <c r="AJ452">
        <v>33</v>
      </c>
      <c r="AK452">
        <v>24.34</v>
      </c>
      <c r="AL452">
        <v>22</v>
      </c>
      <c r="AM452">
        <v>4.5999999999999996</v>
      </c>
      <c r="AN452" s="1">
        <v>2289.4499999999998</v>
      </c>
      <c r="AO452">
        <v>2.238</v>
      </c>
      <c r="AP452" s="1">
        <v>2144.38</v>
      </c>
      <c r="AQ452" s="1">
        <v>2728.04</v>
      </c>
      <c r="AR452" s="1">
        <v>6747.99</v>
      </c>
      <c r="AS452">
        <v>573.35</v>
      </c>
      <c r="AT452">
        <v>254.26</v>
      </c>
      <c r="AU452" s="1">
        <v>12448.02</v>
      </c>
      <c r="AV452" s="1">
        <v>6124.2</v>
      </c>
      <c r="AW452">
        <v>0.3931</v>
      </c>
      <c r="AX452" s="1">
        <v>6211.82</v>
      </c>
      <c r="AY452">
        <v>0.3987</v>
      </c>
      <c r="AZ452" s="1">
        <v>2360.41</v>
      </c>
      <c r="BA452">
        <v>0.1515</v>
      </c>
      <c r="BB452">
        <v>882.27</v>
      </c>
      <c r="BC452">
        <v>5.6599999999999998E-2</v>
      </c>
      <c r="BD452" s="1">
        <v>15578.7</v>
      </c>
      <c r="BE452" s="1">
        <v>5794.93</v>
      </c>
      <c r="BF452">
        <v>2.1069</v>
      </c>
      <c r="BG452">
        <v>0.4738</v>
      </c>
      <c r="BH452">
        <v>0.20319999999999999</v>
      </c>
      <c r="BI452">
        <v>0.27489999999999998</v>
      </c>
      <c r="BJ452">
        <v>3.4299999999999997E-2</v>
      </c>
      <c r="BK452">
        <v>1.37E-2</v>
      </c>
    </row>
    <row r="453" spans="1:63" x14ac:dyDescent="0.25">
      <c r="A453" t="s">
        <v>453</v>
      </c>
      <c r="B453">
        <v>46474</v>
      </c>
      <c r="C453">
        <v>153</v>
      </c>
      <c r="D453">
        <v>8.27</v>
      </c>
      <c r="E453" s="1">
        <v>1265.8699999999999</v>
      </c>
      <c r="F453" s="1">
        <v>1244.54</v>
      </c>
      <c r="G453">
        <v>2.3999999999999998E-3</v>
      </c>
      <c r="H453">
        <v>0</v>
      </c>
      <c r="I453">
        <v>2.3999999999999998E-3</v>
      </c>
      <c r="J453">
        <v>3.2000000000000002E-3</v>
      </c>
      <c r="K453">
        <v>1.1299999999999999E-2</v>
      </c>
      <c r="L453">
        <v>0.94940000000000002</v>
      </c>
      <c r="M453">
        <v>3.1399999999999997E-2</v>
      </c>
      <c r="N453">
        <v>0.59840000000000004</v>
      </c>
      <c r="O453">
        <v>0</v>
      </c>
      <c r="P453">
        <v>0.13420000000000001</v>
      </c>
      <c r="Q453" s="1">
        <v>65119.47</v>
      </c>
      <c r="R453">
        <v>0.1429</v>
      </c>
      <c r="S453">
        <v>0.25969999999999999</v>
      </c>
      <c r="T453">
        <v>0.59740000000000004</v>
      </c>
      <c r="U453">
        <v>10.220000000000001</v>
      </c>
      <c r="V453" s="1">
        <v>76847.66</v>
      </c>
      <c r="W453">
        <v>118.75</v>
      </c>
      <c r="X453" s="1">
        <v>140968.01</v>
      </c>
      <c r="Y453">
        <v>0.77800000000000002</v>
      </c>
      <c r="Z453">
        <v>0.1308</v>
      </c>
      <c r="AA453">
        <v>9.1200000000000003E-2</v>
      </c>
      <c r="AB453">
        <v>0.222</v>
      </c>
      <c r="AC453">
        <v>140.97</v>
      </c>
      <c r="AD453" s="1">
        <v>3256.03</v>
      </c>
      <c r="AE453">
        <v>358.26</v>
      </c>
      <c r="AF453" s="1">
        <v>132017.84</v>
      </c>
      <c r="AG453">
        <v>197</v>
      </c>
      <c r="AH453" s="1">
        <v>32543</v>
      </c>
      <c r="AI453" s="1">
        <v>46643</v>
      </c>
      <c r="AJ453">
        <v>33.799999999999997</v>
      </c>
      <c r="AK453">
        <v>22</v>
      </c>
      <c r="AL453">
        <v>22.17</v>
      </c>
      <c r="AM453">
        <v>4.7</v>
      </c>
      <c r="AN453">
        <v>0</v>
      </c>
      <c r="AO453">
        <v>0.84760000000000002</v>
      </c>
      <c r="AP453" s="1">
        <v>1185.76</v>
      </c>
      <c r="AQ453" s="1">
        <v>2280.52</v>
      </c>
      <c r="AR453" s="1">
        <v>6551.58</v>
      </c>
      <c r="AS453">
        <v>562.79</v>
      </c>
      <c r="AT453">
        <v>274.56</v>
      </c>
      <c r="AU453" s="1">
        <v>10855.21</v>
      </c>
      <c r="AV453" s="1">
        <v>7282.73</v>
      </c>
      <c r="AW453">
        <v>0.61060000000000003</v>
      </c>
      <c r="AX453" s="1">
        <v>2629.21</v>
      </c>
      <c r="AY453">
        <v>0.22040000000000001</v>
      </c>
      <c r="AZ453">
        <v>995.21</v>
      </c>
      <c r="BA453">
        <v>8.3400000000000002E-2</v>
      </c>
      <c r="BB453" s="1">
        <v>1020.47</v>
      </c>
      <c r="BC453">
        <v>8.5599999999999996E-2</v>
      </c>
      <c r="BD453" s="1">
        <v>11927.62</v>
      </c>
      <c r="BE453" s="1">
        <v>6680.11</v>
      </c>
      <c r="BF453">
        <v>2.4815999999999998</v>
      </c>
      <c r="BG453">
        <v>0.54510000000000003</v>
      </c>
      <c r="BH453">
        <v>0.21479999999999999</v>
      </c>
      <c r="BI453">
        <v>0.18820000000000001</v>
      </c>
      <c r="BJ453">
        <v>4.2900000000000001E-2</v>
      </c>
      <c r="BK453">
        <v>8.9999999999999993E-3</v>
      </c>
    </row>
    <row r="454" spans="1:63" x14ac:dyDescent="0.25">
      <c r="A454" t="s">
        <v>454</v>
      </c>
      <c r="B454">
        <v>46078</v>
      </c>
      <c r="C454">
        <v>99</v>
      </c>
      <c r="D454">
        <v>8.64</v>
      </c>
      <c r="E454">
        <v>854.89</v>
      </c>
      <c r="F454">
        <v>727.48</v>
      </c>
      <c r="G454">
        <v>5.4999999999999997E-3</v>
      </c>
      <c r="H454">
        <v>0</v>
      </c>
      <c r="I454">
        <v>1.6500000000000001E-2</v>
      </c>
      <c r="J454">
        <v>2.7000000000000001E-3</v>
      </c>
      <c r="K454">
        <v>1.37E-2</v>
      </c>
      <c r="L454">
        <v>0.92030000000000001</v>
      </c>
      <c r="M454">
        <v>4.1200000000000001E-2</v>
      </c>
      <c r="N454">
        <v>0.67010000000000003</v>
      </c>
      <c r="O454">
        <v>5.0000000000000001E-4</v>
      </c>
      <c r="P454">
        <v>0.2203</v>
      </c>
      <c r="Q454" s="1">
        <v>52865.77</v>
      </c>
      <c r="R454">
        <v>0.1429</v>
      </c>
      <c r="S454">
        <v>0.12859999999999999</v>
      </c>
      <c r="T454">
        <v>0.72860000000000003</v>
      </c>
      <c r="U454">
        <v>6</v>
      </c>
      <c r="V454" s="1">
        <v>65991</v>
      </c>
      <c r="W454">
        <v>132.80000000000001</v>
      </c>
      <c r="X454" s="1">
        <v>132546.78</v>
      </c>
      <c r="Y454">
        <v>0.79220000000000002</v>
      </c>
      <c r="Z454">
        <v>0.13619999999999999</v>
      </c>
      <c r="AA454">
        <v>7.1599999999999997E-2</v>
      </c>
      <c r="AB454">
        <v>0.20780000000000001</v>
      </c>
      <c r="AC454">
        <v>132.55000000000001</v>
      </c>
      <c r="AD454" s="1">
        <v>3154.15</v>
      </c>
      <c r="AE454">
        <v>369.35</v>
      </c>
      <c r="AF454" s="1">
        <v>122490.5</v>
      </c>
      <c r="AG454">
        <v>155</v>
      </c>
      <c r="AH454" s="1">
        <v>30857</v>
      </c>
      <c r="AI454" s="1">
        <v>48504</v>
      </c>
      <c r="AJ454">
        <v>35.17</v>
      </c>
      <c r="AK454">
        <v>22.72</v>
      </c>
      <c r="AL454">
        <v>24.1</v>
      </c>
      <c r="AM454">
        <v>4.5999999999999996</v>
      </c>
      <c r="AN454">
        <v>0</v>
      </c>
      <c r="AO454">
        <v>0.85709999999999997</v>
      </c>
      <c r="AP454" s="1">
        <v>2386.2399999999998</v>
      </c>
      <c r="AQ454" s="1">
        <v>3013.59</v>
      </c>
      <c r="AR454" s="1">
        <v>7968.47</v>
      </c>
      <c r="AS454">
        <v>841.04</v>
      </c>
      <c r="AT454">
        <v>231.03</v>
      </c>
      <c r="AU454" s="1">
        <v>14440.38</v>
      </c>
      <c r="AV454" s="1">
        <v>10734.88</v>
      </c>
      <c r="AW454">
        <v>0.64349999999999996</v>
      </c>
      <c r="AX454" s="1">
        <v>3001.12</v>
      </c>
      <c r="AY454">
        <v>0.1799</v>
      </c>
      <c r="AZ454" s="1">
        <v>1225.8</v>
      </c>
      <c r="BA454">
        <v>7.3499999999999996E-2</v>
      </c>
      <c r="BB454" s="1">
        <v>1720.67</v>
      </c>
      <c r="BC454">
        <v>0.1031</v>
      </c>
      <c r="BD454" s="1">
        <v>16682.48</v>
      </c>
      <c r="BE454" s="1">
        <v>8202.66</v>
      </c>
      <c r="BF454">
        <v>2.5413999999999999</v>
      </c>
      <c r="BG454">
        <v>0.51470000000000005</v>
      </c>
      <c r="BH454">
        <v>0.21740000000000001</v>
      </c>
      <c r="BI454">
        <v>0.22950000000000001</v>
      </c>
      <c r="BJ454">
        <v>2.4199999999999999E-2</v>
      </c>
      <c r="BK454">
        <v>1.41E-2</v>
      </c>
    </row>
    <row r="455" spans="1:63" x14ac:dyDescent="0.25">
      <c r="A455" t="s">
        <v>455</v>
      </c>
      <c r="B455">
        <v>45591</v>
      </c>
      <c r="C455">
        <v>9</v>
      </c>
      <c r="D455">
        <v>119.69</v>
      </c>
      <c r="E455" s="1">
        <v>1077.25</v>
      </c>
      <c r="F455">
        <v>924.82</v>
      </c>
      <c r="G455">
        <v>3.2000000000000002E-3</v>
      </c>
      <c r="H455">
        <v>1.1000000000000001E-3</v>
      </c>
      <c r="I455">
        <v>5.4000000000000003E-3</v>
      </c>
      <c r="J455">
        <v>0</v>
      </c>
      <c r="K455">
        <v>1.5100000000000001E-2</v>
      </c>
      <c r="L455">
        <v>0.93730000000000002</v>
      </c>
      <c r="M455">
        <v>3.78E-2</v>
      </c>
      <c r="N455">
        <v>0.4647</v>
      </c>
      <c r="O455">
        <v>3.0000000000000001E-3</v>
      </c>
      <c r="P455">
        <v>0.1497</v>
      </c>
      <c r="Q455" s="1">
        <v>48451.05</v>
      </c>
      <c r="R455">
        <v>0.33329999999999999</v>
      </c>
      <c r="S455">
        <v>0.1358</v>
      </c>
      <c r="T455">
        <v>0.53090000000000004</v>
      </c>
      <c r="U455">
        <v>9.4600000000000009</v>
      </c>
      <c r="V455" s="1">
        <v>51632.83</v>
      </c>
      <c r="W455">
        <v>108.04</v>
      </c>
      <c r="X455" s="1">
        <v>102089</v>
      </c>
      <c r="Y455">
        <v>0.85389999999999999</v>
      </c>
      <c r="Z455">
        <v>0.1061</v>
      </c>
      <c r="AA455">
        <v>0.04</v>
      </c>
      <c r="AB455">
        <v>0.14610000000000001</v>
      </c>
      <c r="AC455">
        <v>102.09</v>
      </c>
      <c r="AD455" s="1">
        <v>3614.81</v>
      </c>
      <c r="AE455">
        <v>519.01</v>
      </c>
      <c r="AF455" s="1">
        <v>98808.16</v>
      </c>
      <c r="AG455">
        <v>87</v>
      </c>
      <c r="AH455" s="1">
        <v>33104</v>
      </c>
      <c r="AI455" s="1">
        <v>45642</v>
      </c>
      <c r="AJ455">
        <v>57.8</v>
      </c>
      <c r="AK455">
        <v>31.78</v>
      </c>
      <c r="AL455">
        <v>56.21</v>
      </c>
      <c r="AM455">
        <v>3.7</v>
      </c>
      <c r="AN455">
        <v>0</v>
      </c>
      <c r="AO455">
        <v>0.96</v>
      </c>
      <c r="AP455" s="1">
        <v>1440.12</v>
      </c>
      <c r="AQ455" s="1">
        <v>2076.4699999999998</v>
      </c>
      <c r="AR455" s="1">
        <v>6880.99</v>
      </c>
      <c r="AS455">
        <v>849.6</v>
      </c>
      <c r="AT455">
        <v>579.45000000000005</v>
      </c>
      <c r="AU455" s="1">
        <v>11826.63</v>
      </c>
      <c r="AV455" s="1">
        <v>9016.08</v>
      </c>
      <c r="AW455">
        <v>0.62409999999999999</v>
      </c>
      <c r="AX455" s="1">
        <v>3473.13</v>
      </c>
      <c r="AY455">
        <v>0.2404</v>
      </c>
      <c r="AZ455">
        <v>791.63</v>
      </c>
      <c r="BA455">
        <v>5.4800000000000001E-2</v>
      </c>
      <c r="BB455" s="1">
        <v>1165.31</v>
      </c>
      <c r="BC455">
        <v>8.0699999999999994E-2</v>
      </c>
      <c r="BD455" s="1">
        <v>14446.15</v>
      </c>
      <c r="BE455" s="1">
        <v>6844.05</v>
      </c>
      <c r="BF455">
        <v>2.4910000000000001</v>
      </c>
      <c r="BG455">
        <v>0.502</v>
      </c>
      <c r="BH455">
        <v>0.2198</v>
      </c>
      <c r="BI455">
        <v>0.22950000000000001</v>
      </c>
      <c r="BJ455">
        <v>4.0300000000000002E-2</v>
      </c>
      <c r="BK455">
        <v>8.3999999999999995E-3</v>
      </c>
    </row>
    <row r="456" spans="1:63" x14ac:dyDescent="0.25">
      <c r="A456" t="s">
        <v>456</v>
      </c>
      <c r="B456">
        <v>48447</v>
      </c>
      <c r="C456">
        <v>121</v>
      </c>
      <c r="D456">
        <v>14.85</v>
      </c>
      <c r="E456" s="1">
        <v>1796.65</v>
      </c>
      <c r="F456" s="1">
        <v>1933.74</v>
      </c>
      <c r="G456">
        <v>9.7999999999999997E-3</v>
      </c>
      <c r="H456">
        <v>5.0000000000000001E-4</v>
      </c>
      <c r="I456">
        <v>1.4E-2</v>
      </c>
      <c r="J456">
        <v>1.6000000000000001E-3</v>
      </c>
      <c r="K456">
        <v>1.4500000000000001E-2</v>
      </c>
      <c r="L456">
        <v>0.91679999999999995</v>
      </c>
      <c r="M456">
        <v>4.2900000000000001E-2</v>
      </c>
      <c r="N456">
        <v>0.34939999999999999</v>
      </c>
      <c r="O456">
        <v>1.9E-3</v>
      </c>
      <c r="P456">
        <v>0.10829999999999999</v>
      </c>
      <c r="Q456" s="1">
        <v>60859.54</v>
      </c>
      <c r="R456">
        <v>0.2117</v>
      </c>
      <c r="S456">
        <v>0.2263</v>
      </c>
      <c r="T456">
        <v>0.56200000000000006</v>
      </c>
      <c r="U456">
        <v>14.01</v>
      </c>
      <c r="V456" s="1">
        <v>69122.63</v>
      </c>
      <c r="W456">
        <v>124.47</v>
      </c>
      <c r="X456" s="1">
        <v>178393.05</v>
      </c>
      <c r="Y456">
        <v>0.73299999999999998</v>
      </c>
      <c r="Z456">
        <v>0.217</v>
      </c>
      <c r="AA456">
        <v>5.0099999999999999E-2</v>
      </c>
      <c r="AB456">
        <v>0.26700000000000002</v>
      </c>
      <c r="AC456">
        <v>178.39</v>
      </c>
      <c r="AD456" s="1">
        <v>4673.97</v>
      </c>
      <c r="AE456">
        <v>514.79</v>
      </c>
      <c r="AF456" s="1">
        <v>155578.47</v>
      </c>
      <c r="AG456">
        <v>306</v>
      </c>
      <c r="AH456" s="1">
        <v>36378</v>
      </c>
      <c r="AI456" s="1">
        <v>57298</v>
      </c>
      <c r="AJ456">
        <v>37.94</v>
      </c>
      <c r="AK456">
        <v>24.54</v>
      </c>
      <c r="AL456">
        <v>29.1</v>
      </c>
      <c r="AM456">
        <v>4.2</v>
      </c>
      <c r="AN456">
        <v>104.42</v>
      </c>
      <c r="AO456">
        <v>0.8377</v>
      </c>
      <c r="AP456" s="1">
        <v>1334.37</v>
      </c>
      <c r="AQ456" s="1">
        <v>1921.83</v>
      </c>
      <c r="AR456" s="1">
        <v>6004.05</v>
      </c>
      <c r="AS456">
        <v>559.21</v>
      </c>
      <c r="AT456">
        <v>172.17</v>
      </c>
      <c r="AU456" s="1">
        <v>9991.6299999999992</v>
      </c>
      <c r="AV456" s="1">
        <v>4290.3500000000004</v>
      </c>
      <c r="AW456">
        <v>0.3821</v>
      </c>
      <c r="AX456" s="1">
        <v>3640.13</v>
      </c>
      <c r="AY456">
        <v>0.32419999999999999</v>
      </c>
      <c r="AZ456" s="1">
        <v>2410.23</v>
      </c>
      <c r="BA456">
        <v>0.21460000000000001</v>
      </c>
      <c r="BB456">
        <v>888.93</v>
      </c>
      <c r="BC456">
        <v>7.9200000000000007E-2</v>
      </c>
      <c r="BD456" s="1">
        <v>11229.64</v>
      </c>
      <c r="BE456" s="1">
        <v>4427.95</v>
      </c>
      <c r="BF456">
        <v>1.208</v>
      </c>
      <c r="BG456">
        <v>0.51749999999999996</v>
      </c>
      <c r="BH456">
        <v>0.2243</v>
      </c>
      <c r="BI456">
        <v>0.21279999999999999</v>
      </c>
      <c r="BJ456">
        <v>3.2899999999999999E-2</v>
      </c>
      <c r="BK456">
        <v>1.24E-2</v>
      </c>
    </row>
    <row r="457" spans="1:63" x14ac:dyDescent="0.25">
      <c r="A457" t="s">
        <v>457</v>
      </c>
      <c r="B457">
        <v>46482</v>
      </c>
      <c r="C457">
        <v>376</v>
      </c>
      <c r="D457">
        <v>5.13</v>
      </c>
      <c r="E457" s="1">
        <v>1928.48</v>
      </c>
      <c r="F457" s="1">
        <v>1879.56</v>
      </c>
      <c r="G457">
        <v>2.0999999999999999E-3</v>
      </c>
      <c r="H457">
        <v>0</v>
      </c>
      <c r="I457">
        <v>2.07E-2</v>
      </c>
      <c r="J457">
        <v>1.1000000000000001E-3</v>
      </c>
      <c r="K457">
        <v>1.6500000000000001E-2</v>
      </c>
      <c r="L457">
        <v>0.9415</v>
      </c>
      <c r="M457">
        <v>1.8100000000000002E-2</v>
      </c>
      <c r="N457">
        <v>0.5444</v>
      </c>
      <c r="O457">
        <v>0</v>
      </c>
      <c r="P457">
        <v>0.13400000000000001</v>
      </c>
      <c r="Q457" s="1">
        <v>54561.57</v>
      </c>
      <c r="R457">
        <v>0.2</v>
      </c>
      <c r="S457">
        <v>0.28570000000000001</v>
      </c>
      <c r="T457">
        <v>0.51429999999999998</v>
      </c>
      <c r="U457">
        <v>15.75</v>
      </c>
      <c r="V457" s="1">
        <v>75031.17</v>
      </c>
      <c r="W457">
        <v>117.95</v>
      </c>
      <c r="X457" s="1">
        <v>217426.43</v>
      </c>
      <c r="Y457">
        <v>0.70189999999999997</v>
      </c>
      <c r="Z457">
        <v>0.1191</v>
      </c>
      <c r="AA457">
        <v>0.1789</v>
      </c>
      <c r="AB457">
        <v>0.29809999999999998</v>
      </c>
      <c r="AC457">
        <v>217.43</v>
      </c>
      <c r="AD457" s="1">
        <v>5209.6400000000003</v>
      </c>
      <c r="AE457">
        <v>439.09</v>
      </c>
      <c r="AF457" s="1">
        <v>226974.71</v>
      </c>
      <c r="AG457">
        <v>515</v>
      </c>
      <c r="AH457" s="1">
        <v>32923</v>
      </c>
      <c r="AI457" s="1">
        <v>49398</v>
      </c>
      <c r="AJ457">
        <v>32</v>
      </c>
      <c r="AK457">
        <v>22</v>
      </c>
      <c r="AL457">
        <v>23.44</v>
      </c>
      <c r="AM457">
        <v>4.3</v>
      </c>
      <c r="AN457">
        <v>0</v>
      </c>
      <c r="AO457">
        <v>1.0327999999999999</v>
      </c>
      <c r="AP457" s="1">
        <v>1626.68</v>
      </c>
      <c r="AQ457" s="1">
        <v>2398.63</v>
      </c>
      <c r="AR457" s="1">
        <v>6262.69</v>
      </c>
      <c r="AS457">
        <v>462.09</v>
      </c>
      <c r="AT457">
        <v>243.69</v>
      </c>
      <c r="AU457" s="1">
        <v>10993.77</v>
      </c>
      <c r="AV457" s="1">
        <v>5245.51</v>
      </c>
      <c r="AW457">
        <v>0.44500000000000001</v>
      </c>
      <c r="AX457" s="1">
        <v>4099.7700000000004</v>
      </c>
      <c r="AY457">
        <v>0.3478</v>
      </c>
      <c r="AZ457" s="1">
        <v>1520.36</v>
      </c>
      <c r="BA457">
        <v>0.129</v>
      </c>
      <c r="BB457">
        <v>921.74</v>
      </c>
      <c r="BC457">
        <v>7.8200000000000006E-2</v>
      </c>
      <c r="BD457" s="1">
        <v>11787.39</v>
      </c>
      <c r="BE457" s="1">
        <v>4445.18</v>
      </c>
      <c r="BF457">
        <v>1.4226000000000001</v>
      </c>
      <c r="BG457">
        <v>0.52170000000000005</v>
      </c>
      <c r="BH457">
        <v>0.27489999999999998</v>
      </c>
      <c r="BI457">
        <v>0.16309999999999999</v>
      </c>
      <c r="BJ457">
        <v>2.4799999999999999E-2</v>
      </c>
      <c r="BK457">
        <v>1.55E-2</v>
      </c>
    </row>
    <row r="458" spans="1:63" x14ac:dyDescent="0.25">
      <c r="A458" t="s">
        <v>458</v>
      </c>
      <c r="B458">
        <v>47514</v>
      </c>
      <c r="C458">
        <v>143</v>
      </c>
      <c r="D458">
        <v>7.49</v>
      </c>
      <c r="E458" s="1">
        <v>1070.52</v>
      </c>
      <c r="F458" s="1">
        <v>1027.69</v>
      </c>
      <c r="G458">
        <v>1E-3</v>
      </c>
      <c r="H458">
        <v>1E-3</v>
      </c>
      <c r="I458">
        <v>6.7999999999999996E-3</v>
      </c>
      <c r="J458">
        <v>2.8999999999999998E-3</v>
      </c>
      <c r="K458">
        <v>2.24E-2</v>
      </c>
      <c r="L458">
        <v>0.94740000000000002</v>
      </c>
      <c r="M458">
        <v>1.8499999999999999E-2</v>
      </c>
      <c r="N458">
        <v>0.34739999999999999</v>
      </c>
      <c r="O458">
        <v>2.8999999999999998E-3</v>
      </c>
      <c r="P458">
        <v>0.15740000000000001</v>
      </c>
      <c r="Q458" s="1">
        <v>53857.120000000003</v>
      </c>
      <c r="R458">
        <v>0.2069</v>
      </c>
      <c r="S458">
        <v>0.25290000000000001</v>
      </c>
      <c r="T458">
        <v>0.54020000000000001</v>
      </c>
      <c r="U458">
        <v>6.21</v>
      </c>
      <c r="V458" s="1">
        <v>70197.919999999998</v>
      </c>
      <c r="W458">
        <v>172.28</v>
      </c>
      <c r="X458" s="1">
        <v>144517.74</v>
      </c>
      <c r="Y458">
        <v>0.91200000000000003</v>
      </c>
      <c r="Z458">
        <v>2.7199999999999998E-2</v>
      </c>
      <c r="AA458">
        <v>6.08E-2</v>
      </c>
      <c r="AB458">
        <v>8.7999999999999995E-2</v>
      </c>
      <c r="AC458">
        <v>144.52000000000001</v>
      </c>
      <c r="AD458" s="1">
        <v>3193.39</v>
      </c>
      <c r="AE458">
        <v>429.69</v>
      </c>
      <c r="AF458" s="1">
        <v>154658.56</v>
      </c>
      <c r="AG458">
        <v>301</v>
      </c>
      <c r="AH458" s="1">
        <v>37412</v>
      </c>
      <c r="AI458" s="1">
        <v>59057</v>
      </c>
      <c r="AJ458">
        <v>24.9</v>
      </c>
      <c r="AK458">
        <v>21.97</v>
      </c>
      <c r="AL458">
        <v>20.170000000000002</v>
      </c>
      <c r="AM458">
        <v>4.4000000000000004</v>
      </c>
      <c r="AN458" s="1">
        <v>1501.58</v>
      </c>
      <c r="AO458">
        <v>1.4458</v>
      </c>
      <c r="AP458" s="1">
        <v>1275.6400000000001</v>
      </c>
      <c r="AQ458" s="1">
        <v>2612.5500000000002</v>
      </c>
      <c r="AR458" s="1">
        <v>6977.28</v>
      </c>
      <c r="AS458">
        <v>341.48</v>
      </c>
      <c r="AT458">
        <v>315.79000000000002</v>
      </c>
      <c r="AU458" s="1">
        <v>11522.75</v>
      </c>
      <c r="AV458" s="1">
        <v>6820.23</v>
      </c>
      <c r="AW458">
        <v>0.51729999999999998</v>
      </c>
      <c r="AX458" s="1">
        <v>4559.1400000000003</v>
      </c>
      <c r="AY458">
        <v>0.3458</v>
      </c>
      <c r="AZ458" s="1">
        <v>1228.75</v>
      </c>
      <c r="BA458">
        <v>9.3200000000000005E-2</v>
      </c>
      <c r="BB458">
        <v>575.80999999999995</v>
      </c>
      <c r="BC458">
        <v>4.3700000000000003E-2</v>
      </c>
      <c r="BD458" s="1">
        <v>13183.93</v>
      </c>
      <c r="BE458" s="1">
        <v>4640.05</v>
      </c>
      <c r="BF458">
        <v>1.4105000000000001</v>
      </c>
      <c r="BG458">
        <v>0.46839999999999998</v>
      </c>
      <c r="BH458">
        <v>0.2225</v>
      </c>
      <c r="BI458">
        <v>0.18709999999999999</v>
      </c>
      <c r="BJ458">
        <v>2.1999999999999999E-2</v>
      </c>
      <c r="BK458">
        <v>0.10009999999999999</v>
      </c>
    </row>
    <row r="459" spans="1:63" x14ac:dyDescent="0.25">
      <c r="A459" t="s">
        <v>459</v>
      </c>
      <c r="B459">
        <v>47894</v>
      </c>
      <c r="C459">
        <v>64</v>
      </c>
      <c r="D459">
        <v>69.38</v>
      </c>
      <c r="E459" s="1">
        <v>4440.59</v>
      </c>
      <c r="F459" s="1">
        <v>4200.09</v>
      </c>
      <c r="G459">
        <v>6.7000000000000002E-3</v>
      </c>
      <c r="H459">
        <v>1E-3</v>
      </c>
      <c r="I459">
        <v>2.7400000000000001E-2</v>
      </c>
      <c r="J459">
        <v>6.9999999999999999E-4</v>
      </c>
      <c r="K459">
        <v>8.4500000000000006E-2</v>
      </c>
      <c r="L459">
        <v>0.83050000000000002</v>
      </c>
      <c r="M459">
        <v>4.9299999999999997E-2</v>
      </c>
      <c r="N459">
        <v>0.25419999999999998</v>
      </c>
      <c r="O459">
        <v>2.7300000000000001E-2</v>
      </c>
      <c r="P459">
        <v>0.1171</v>
      </c>
      <c r="Q459" s="1">
        <v>67721.3</v>
      </c>
      <c r="R459">
        <v>9.8699999999999996E-2</v>
      </c>
      <c r="S459">
        <v>0.1545</v>
      </c>
      <c r="T459">
        <v>0.74680000000000002</v>
      </c>
      <c r="U459">
        <v>23.87</v>
      </c>
      <c r="V459" s="1">
        <v>96826.89</v>
      </c>
      <c r="W459">
        <v>183.43</v>
      </c>
      <c r="X459" s="1">
        <v>252719.55</v>
      </c>
      <c r="Y459">
        <v>0.84750000000000003</v>
      </c>
      <c r="Z459">
        <v>0.1067</v>
      </c>
      <c r="AA459">
        <v>4.58E-2</v>
      </c>
      <c r="AB459">
        <v>0.1525</v>
      </c>
      <c r="AC459">
        <v>252.72</v>
      </c>
      <c r="AD459" s="1">
        <v>8334.9</v>
      </c>
      <c r="AE459">
        <v>844.12</v>
      </c>
      <c r="AF459" s="1">
        <v>239316.42</v>
      </c>
      <c r="AG459">
        <v>534</v>
      </c>
      <c r="AH459" s="1">
        <v>45878</v>
      </c>
      <c r="AI459" s="1">
        <v>79366</v>
      </c>
      <c r="AJ459">
        <v>57.87</v>
      </c>
      <c r="AK459">
        <v>31.84</v>
      </c>
      <c r="AL459">
        <v>31.36</v>
      </c>
      <c r="AM459">
        <v>4.8</v>
      </c>
      <c r="AN459">
        <v>0</v>
      </c>
      <c r="AO459">
        <v>0.7379</v>
      </c>
      <c r="AP459" s="1">
        <v>1870.99</v>
      </c>
      <c r="AQ459" s="1">
        <v>2351.61</v>
      </c>
      <c r="AR459" s="1">
        <v>5826.87</v>
      </c>
      <c r="AS459">
        <v>598.86</v>
      </c>
      <c r="AT459">
        <v>165.99</v>
      </c>
      <c r="AU459" s="1">
        <v>10814.32</v>
      </c>
      <c r="AV459" s="1">
        <v>2903.48</v>
      </c>
      <c r="AW459">
        <v>0.23760000000000001</v>
      </c>
      <c r="AX459" s="1">
        <v>7982.35</v>
      </c>
      <c r="AY459">
        <v>0.6532</v>
      </c>
      <c r="AZ459">
        <v>861.77</v>
      </c>
      <c r="BA459">
        <v>7.0499999999999993E-2</v>
      </c>
      <c r="BB459">
        <v>473.06</v>
      </c>
      <c r="BC459">
        <v>3.8699999999999998E-2</v>
      </c>
      <c r="BD459" s="1">
        <v>12220.65</v>
      </c>
      <c r="BE459" s="1">
        <v>1292.27</v>
      </c>
      <c r="BF459">
        <v>0.16039999999999999</v>
      </c>
      <c r="BG459">
        <v>0.53129999999999999</v>
      </c>
      <c r="BH459">
        <v>0.22550000000000001</v>
      </c>
      <c r="BI459">
        <v>0.19900000000000001</v>
      </c>
      <c r="BJ459">
        <v>3.1699999999999999E-2</v>
      </c>
      <c r="BK459">
        <v>1.2500000000000001E-2</v>
      </c>
    </row>
    <row r="460" spans="1:63" x14ac:dyDescent="0.25">
      <c r="A460" t="s">
        <v>460</v>
      </c>
      <c r="B460">
        <v>48090</v>
      </c>
      <c r="C460">
        <v>62</v>
      </c>
      <c r="D460">
        <v>10.220000000000001</v>
      </c>
      <c r="E460">
        <v>633.72</v>
      </c>
      <c r="F460">
        <v>572.02</v>
      </c>
      <c r="G460">
        <v>1.6999999999999999E-3</v>
      </c>
      <c r="H460">
        <v>1.6999999999999999E-3</v>
      </c>
      <c r="I460">
        <v>7.0000000000000001E-3</v>
      </c>
      <c r="J460">
        <v>0</v>
      </c>
      <c r="K460">
        <v>1.5699999999999999E-2</v>
      </c>
      <c r="L460">
        <v>0.92479999999999996</v>
      </c>
      <c r="M460">
        <v>4.9000000000000002E-2</v>
      </c>
      <c r="N460">
        <v>0.47920000000000001</v>
      </c>
      <c r="O460">
        <v>0</v>
      </c>
      <c r="P460">
        <v>0.16370000000000001</v>
      </c>
      <c r="Q460" s="1">
        <v>49758.63</v>
      </c>
      <c r="R460">
        <v>0.39679999999999999</v>
      </c>
      <c r="S460">
        <v>0.1429</v>
      </c>
      <c r="T460">
        <v>0.46029999999999999</v>
      </c>
      <c r="U460">
        <v>8.75</v>
      </c>
      <c r="V460" s="1">
        <v>65554.06</v>
      </c>
      <c r="W460">
        <v>66.25</v>
      </c>
      <c r="X460" s="1">
        <v>128941</v>
      </c>
      <c r="Y460">
        <v>0.92490000000000006</v>
      </c>
      <c r="Z460">
        <v>4.2299999999999997E-2</v>
      </c>
      <c r="AA460">
        <v>3.2800000000000003E-2</v>
      </c>
      <c r="AB460">
        <v>7.51E-2</v>
      </c>
      <c r="AC460">
        <v>128.94</v>
      </c>
      <c r="AD460" s="1">
        <v>2933.92</v>
      </c>
      <c r="AE460">
        <v>370.53</v>
      </c>
      <c r="AF460" s="1">
        <v>132772.56</v>
      </c>
      <c r="AG460">
        <v>202</v>
      </c>
      <c r="AH460" s="1">
        <v>36995</v>
      </c>
      <c r="AI460" s="1">
        <v>49052</v>
      </c>
      <c r="AJ460">
        <v>45</v>
      </c>
      <c r="AK460">
        <v>22</v>
      </c>
      <c r="AL460">
        <v>22</v>
      </c>
      <c r="AM460">
        <v>4.3</v>
      </c>
      <c r="AN460" s="1">
        <v>2276.86</v>
      </c>
      <c r="AO460">
        <v>1.8644000000000001</v>
      </c>
      <c r="AP460" s="1">
        <v>1746.9</v>
      </c>
      <c r="AQ460" s="1">
        <v>2874.77</v>
      </c>
      <c r="AR460" s="1">
        <v>6448.7</v>
      </c>
      <c r="AS460">
        <v>596</v>
      </c>
      <c r="AT460">
        <v>504.89</v>
      </c>
      <c r="AU460" s="1">
        <v>12171.26</v>
      </c>
      <c r="AV460" s="1">
        <v>9111.0300000000007</v>
      </c>
      <c r="AW460">
        <v>0.5373</v>
      </c>
      <c r="AX460" s="1">
        <v>5208.07</v>
      </c>
      <c r="AY460">
        <v>0.30709999999999998</v>
      </c>
      <c r="AZ460" s="1">
        <v>1825</v>
      </c>
      <c r="BA460">
        <v>0.1076</v>
      </c>
      <c r="BB460">
        <v>812.12</v>
      </c>
      <c r="BC460">
        <v>4.7899999999999998E-2</v>
      </c>
      <c r="BD460" s="1">
        <v>16956.23</v>
      </c>
      <c r="BE460" s="1">
        <v>8774.8700000000008</v>
      </c>
      <c r="BF460">
        <v>3.0949</v>
      </c>
      <c r="BG460">
        <v>0.50980000000000003</v>
      </c>
      <c r="BH460">
        <v>0.20499999999999999</v>
      </c>
      <c r="BI460">
        <v>0.23810000000000001</v>
      </c>
      <c r="BJ460">
        <v>3.3300000000000003E-2</v>
      </c>
      <c r="BK460">
        <v>1.38E-2</v>
      </c>
    </row>
    <row r="461" spans="1:63" x14ac:dyDescent="0.25">
      <c r="A461" t="s">
        <v>461</v>
      </c>
      <c r="B461">
        <v>47944</v>
      </c>
      <c r="C461">
        <v>137</v>
      </c>
      <c r="D461">
        <v>10.81</v>
      </c>
      <c r="E461" s="1">
        <v>1481.26</v>
      </c>
      <c r="F461" s="1">
        <v>1405.08</v>
      </c>
      <c r="G461">
        <v>0</v>
      </c>
      <c r="H461">
        <v>0</v>
      </c>
      <c r="I461">
        <v>7.1000000000000004E-3</v>
      </c>
      <c r="J461">
        <v>0</v>
      </c>
      <c r="K461">
        <v>1.4E-3</v>
      </c>
      <c r="L461">
        <v>0.98080000000000001</v>
      </c>
      <c r="M461">
        <v>1.0699999999999999E-2</v>
      </c>
      <c r="N461">
        <v>0.13969999999999999</v>
      </c>
      <c r="O461">
        <v>0</v>
      </c>
      <c r="P461">
        <v>0.18060000000000001</v>
      </c>
      <c r="Q461" s="1">
        <v>58003.26</v>
      </c>
      <c r="R461">
        <v>0.1221</v>
      </c>
      <c r="S461">
        <v>0.1298</v>
      </c>
      <c r="T461">
        <v>0.74809999999999999</v>
      </c>
      <c r="U461">
        <v>20.6</v>
      </c>
      <c r="V461" s="1">
        <v>67351.83</v>
      </c>
      <c r="W461">
        <v>67.89</v>
      </c>
      <c r="X461" s="1">
        <v>326039.71000000002</v>
      </c>
      <c r="Y461">
        <v>0.2117</v>
      </c>
      <c r="Z461">
        <v>3.7999999999999999E-2</v>
      </c>
      <c r="AA461">
        <v>0.75019999999999998</v>
      </c>
      <c r="AB461">
        <v>0.7883</v>
      </c>
      <c r="AC461">
        <v>326.04000000000002</v>
      </c>
      <c r="AD461" s="1">
        <v>7884.67</v>
      </c>
      <c r="AE461">
        <v>240.51</v>
      </c>
      <c r="AF461" s="1">
        <v>232652.63</v>
      </c>
      <c r="AG461">
        <v>523</v>
      </c>
      <c r="AH461" s="1">
        <v>30233</v>
      </c>
      <c r="AI461" s="1">
        <v>47521</v>
      </c>
      <c r="AJ461">
        <v>24.9</v>
      </c>
      <c r="AK461">
        <v>22</v>
      </c>
      <c r="AL461">
        <v>22.2</v>
      </c>
      <c r="AM461">
        <v>4.5</v>
      </c>
      <c r="AN461">
        <v>0</v>
      </c>
      <c r="AO461">
        <v>0.72440000000000004</v>
      </c>
      <c r="AP461" s="1">
        <v>2005.17</v>
      </c>
      <c r="AQ461" s="1">
        <v>3391.05</v>
      </c>
      <c r="AR461" s="1">
        <v>8634.66</v>
      </c>
      <c r="AS461">
        <v>780.07</v>
      </c>
      <c r="AT461">
        <v>423.59</v>
      </c>
      <c r="AU461" s="1">
        <v>15234.55</v>
      </c>
      <c r="AV461" s="1">
        <v>9447.75</v>
      </c>
      <c r="AW461">
        <v>0.46610000000000001</v>
      </c>
      <c r="AX461" s="1">
        <v>7518.88</v>
      </c>
      <c r="AY461">
        <v>0.371</v>
      </c>
      <c r="AZ461" s="1">
        <v>1635.59</v>
      </c>
      <c r="BA461">
        <v>8.0699999999999994E-2</v>
      </c>
      <c r="BB461" s="1">
        <v>1667.02</v>
      </c>
      <c r="BC461">
        <v>8.2199999999999995E-2</v>
      </c>
      <c r="BD461" s="1">
        <v>20269.25</v>
      </c>
      <c r="BE461" s="1">
        <v>8501.7000000000007</v>
      </c>
      <c r="BF461">
        <v>4.0199999999999996</v>
      </c>
      <c r="BG461">
        <v>0.52600000000000002</v>
      </c>
      <c r="BH461">
        <v>0.21340000000000001</v>
      </c>
      <c r="BI461">
        <v>0.1797</v>
      </c>
      <c r="BJ461">
        <v>4.6800000000000001E-2</v>
      </c>
      <c r="BK461">
        <v>3.4099999999999998E-2</v>
      </c>
    </row>
    <row r="462" spans="1:63" x14ac:dyDescent="0.25">
      <c r="A462" t="s">
        <v>462</v>
      </c>
      <c r="B462">
        <v>44701</v>
      </c>
      <c r="C462">
        <v>5</v>
      </c>
      <c r="D462">
        <v>533.97</v>
      </c>
      <c r="E462" s="1">
        <v>2669.85</v>
      </c>
      <c r="F462" s="1">
        <v>2683.88</v>
      </c>
      <c r="G462">
        <v>2.5000000000000001E-2</v>
      </c>
      <c r="H462">
        <v>0</v>
      </c>
      <c r="I462">
        <v>1.4200000000000001E-2</v>
      </c>
      <c r="J462">
        <v>4.0000000000000002E-4</v>
      </c>
      <c r="K462">
        <v>3.7999999999999999E-2</v>
      </c>
      <c r="L462">
        <v>0.88449999999999995</v>
      </c>
      <c r="M462">
        <v>3.7999999999999999E-2</v>
      </c>
      <c r="N462">
        <v>0.1037</v>
      </c>
      <c r="O462">
        <v>3.8899999999999997E-2</v>
      </c>
      <c r="P462">
        <v>0.108</v>
      </c>
      <c r="Q462" s="1">
        <v>85040.38</v>
      </c>
      <c r="R462">
        <v>7.4099999999999999E-2</v>
      </c>
      <c r="S462">
        <v>0.127</v>
      </c>
      <c r="T462">
        <v>0.79890000000000005</v>
      </c>
      <c r="U462">
        <v>20.3</v>
      </c>
      <c r="V462" s="1">
        <v>114663.89</v>
      </c>
      <c r="W462">
        <v>131.49</v>
      </c>
      <c r="X462" s="1">
        <v>345207.5</v>
      </c>
      <c r="Y462">
        <v>0.83150000000000002</v>
      </c>
      <c r="Z462">
        <v>0.15590000000000001</v>
      </c>
      <c r="AA462">
        <v>1.26E-2</v>
      </c>
      <c r="AB462">
        <v>0.16850000000000001</v>
      </c>
      <c r="AC462">
        <v>345.21</v>
      </c>
      <c r="AD462" s="1">
        <v>14469.03</v>
      </c>
      <c r="AE462" s="1">
        <v>1528.09</v>
      </c>
      <c r="AF462" s="1">
        <v>312091</v>
      </c>
      <c r="AG462">
        <v>589</v>
      </c>
      <c r="AH462" s="1">
        <v>51442</v>
      </c>
      <c r="AI462" s="1">
        <v>128431</v>
      </c>
      <c r="AJ462">
        <v>86.97</v>
      </c>
      <c r="AK462">
        <v>37.619999999999997</v>
      </c>
      <c r="AL462">
        <v>61.17</v>
      </c>
      <c r="AM462">
        <v>4.57</v>
      </c>
      <c r="AN462">
        <v>0</v>
      </c>
      <c r="AO462">
        <v>0.63270000000000004</v>
      </c>
      <c r="AP462" s="1">
        <v>2083.14</v>
      </c>
      <c r="AQ462" s="1">
        <v>2738.21</v>
      </c>
      <c r="AR462" s="1">
        <v>9278.35</v>
      </c>
      <c r="AS462">
        <v>914.03</v>
      </c>
      <c r="AT462">
        <v>196.84</v>
      </c>
      <c r="AU462" s="1">
        <v>15210.56</v>
      </c>
      <c r="AV462" s="1">
        <v>2099.98</v>
      </c>
      <c r="AW462">
        <v>0.12989999999999999</v>
      </c>
      <c r="AX462" s="1">
        <v>12991.46</v>
      </c>
      <c r="AY462">
        <v>0.8034</v>
      </c>
      <c r="AZ462">
        <v>657.22</v>
      </c>
      <c r="BA462">
        <v>4.0599999999999997E-2</v>
      </c>
      <c r="BB462">
        <v>421.71</v>
      </c>
      <c r="BC462">
        <v>2.6100000000000002E-2</v>
      </c>
      <c r="BD462" s="1">
        <v>16170.37</v>
      </c>
      <c r="BE462">
        <v>166.58</v>
      </c>
      <c r="BF462">
        <v>1.0699999999999999E-2</v>
      </c>
      <c r="BG462">
        <v>0.60770000000000002</v>
      </c>
      <c r="BH462">
        <v>0.1867</v>
      </c>
      <c r="BI462">
        <v>0.16589999999999999</v>
      </c>
      <c r="BJ462">
        <v>2.4E-2</v>
      </c>
      <c r="BK462">
        <v>1.5699999999999999E-2</v>
      </c>
    </row>
    <row r="463" spans="1:63" x14ac:dyDescent="0.25">
      <c r="A463" t="s">
        <v>463</v>
      </c>
      <c r="B463">
        <v>47308</v>
      </c>
      <c r="C463">
        <v>128</v>
      </c>
      <c r="D463">
        <v>13</v>
      </c>
      <c r="E463" s="1">
        <v>1663.82</v>
      </c>
      <c r="F463" s="1">
        <v>1485.73</v>
      </c>
      <c r="G463">
        <v>6.9999999999999999E-4</v>
      </c>
      <c r="H463">
        <v>0</v>
      </c>
      <c r="I463">
        <v>2.7000000000000001E-3</v>
      </c>
      <c r="J463">
        <v>6.9999999999999999E-4</v>
      </c>
      <c r="K463">
        <v>8.8000000000000005E-3</v>
      </c>
      <c r="L463">
        <v>0.95220000000000005</v>
      </c>
      <c r="M463">
        <v>3.5000000000000003E-2</v>
      </c>
      <c r="N463">
        <v>0.73109999999999997</v>
      </c>
      <c r="O463">
        <v>2.3999999999999998E-3</v>
      </c>
      <c r="P463">
        <v>0.15529999999999999</v>
      </c>
      <c r="Q463" s="1">
        <v>59257.02</v>
      </c>
      <c r="R463">
        <v>0.22120000000000001</v>
      </c>
      <c r="S463">
        <v>0.1154</v>
      </c>
      <c r="T463">
        <v>0.66349999999999998</v>
      </c>
      <c r="U463">
        <v>16</v>
      </c>
      <c r="V463" s="1">
        <v>68386.94</v>
      </c>
      <c r="W463">
        <v>99.13</v>
      </c>
      <c r="X463" s="1">
        <v>188402.13</v>
      </c>
      <c r="Y463">
        <v>0.56599999999999995</v>
      </c>
      <c r="Z463">
        <v>0.19889999999999999</v>
      </c>
      <c r="AA463">
        <v>0.2351</v>
      </c>
      <c r="AB463">
        <v>0.434</v>
      </c>
      <c r="AC463">
        <v>188.4</v>
      </c>
      <c r="AD463" s="1">
        <v>5011.3999999999996</v>
      </c>
      <c r="AE463">
        <v>382.19</v>
      </c>
      <c r="AF463" s="1">
        <v>172079.72</v>
      </c>
      <c r="AG463">
        <v>387</v>
      </c>
      <c r="AH463" s="1">
        <v>30784</v>
      </c>
      <c r="AI463" s="1">
        <v>48412</v>
      </c>
      <c r="AJ463">
        <v>27.7</v>
      </c>
      <c r="AK463">
        <v>26.16</v>
      </c>
      <c r="AL463">
        <v>26.54</v>
      </c>
      <c r="AM463">
        <v>3.4</v>
      </c>
      <c r="AN463">
        <v>0</v>
      </c>
      <c r="AO463">
        <v>0.96730000000000005</v>
      </c>
      <c r="AP463" s="1">
        <v>1740.93</v>
      </c>
      <c r="AQ463" s="1">
        <v>2274</v>
      </c>
      <c r="AR463" s="1">
        <v>7410.93</v>
      </c>
      <c r="AS463">
        <v>438.11</v>
      </c>
      <c r="AT463">
        <v>537.34</v>
      </c>
      <c r="AU463" s="1">
        <v>12401.32</v>
      </c>
      <c r="AV463" s="1">
        <v>6978.31</v>
      </c>
      <c r="AW463">
        <v>0.4602</v>
      </c>
      <c r="AX463" s="1">
        <v>4821.08</v>
      </c>
      <c r="AY463">
        <v>0.31790000000000002</v>
      </c>
      <c r="AZ463" s="1">
        <v>1766.01</v>
      </c>
      <c r="BA463">
        <v>0.11650000000000001</v>
      </c>
      <c r="BB463" s="1">
        <v>1597.72</v>
      </c>
      <c r="BC463">
        <v>0.10539999999999999</v>
      </c>
      <c r="BD463" s="1">
        <v>15163.13</v>
      </c>
      <c r="BE463" s="1">
        <v>5146.3</v>
      </c>
      <c r="BF463">
        <v>1.6314</v>
      </c>
      <c r="BG463">
        <v>0.51600000000000001</v>
      </c>
      <c r="BH463">
        <v>0.19919999999999999</v>
      </c>
      <c r="BI463">
        <v>0.1923</v>
      </c>
      <c r="BJ463">
        <v>2.47E-2</v>
      </c>
      <c r="BK463">
        <v>6.7900000000000002E-2</v>
      </c>
    </row>
    <row r="464" spans="1:63" x14ac:dyDescent="0.25">
      <c r="A464" t="s">
        <v>464</v>
      </c>
      <c r="B464">
        <v>49213</v>
      </c>
      <c r="C464">
        <v>28</v>
      </c>
      <c r="D464">
        <v>44.27</v>
      </c>
      <c r="E464" s="1">
        <v>1239.6199999999999</v>
      </c>
      <c r="F464" s="1">
        <v>1075.17</v>
      </c>
      <c r="G464">
        <v>6.4999999999999997E-3</v>
      </c>
      <c r="H464">
        <v>0</v>
      </c>
      <c r="I464">
        <v>1.5800000000000002E-2</v>
      </c>
      <c r="J464">
        <v>8.9999999999999998E-4</v>
      </c>
      <c r="K464">
        <v>2.0500000000000001E-2</v>
      </c>
      <c r="L464">
        <v>0.92190000000000005</v>
      </c>
      <c r="M464">
        <v>3.44E-2</v>
      </c>
      <c r="N464">
        <v>0.25850000000000001</v>
      </c>
      <c r="O464">
        <v>6.4999999999999997E-3</v>
      </c>
      <c r="P464">
        <v>0.14560000000000001</v>
      </c>
      <c r="Q464" s="1">
        <v>56732.53</v>
      </c>
      <c r="R464">
        <v>0.27589999999999998</v>
      </c>
      <c r="S464">
        <v>0.22989999999999999</v>
      </c>
      <c r="T464">
        <v>0.49430000000000002</v>
      </c>
      <c r="U464">
        <v>8.92</v>
      </c>
      <c r="V464" s="1">
        <v>86299.33</v>
      </c>
      <c r="W464">
        <v>134.82</v>
      </c>
      <c r="X464" s="1">
        <v>178903.67</v>
      </c>
      <c r="Y464">
        <v>0.78769999999999996</v>
      </c>
      <c r="Z464">
        <v>7.5999999999999998E-2</v>
      </c>
      <c r="AA464">
        <v>0.1363</v>
      </c>
      <c r="AB464">
        <v>0.21229999999999999</v>
      </c>
      <c r="AC464">
        <v>178.9</v>
      </c>
      <c r="AD464" s="1">
        <v>6768.29</v>
      </c>
      <c r="AE464">
        <v>647.77</v>
      </c>
      <c r="AF464" s="1">
        <v>163103.06</v>
      </c>
      <c r="AG464">
        <v>354</v>
      </c>
      <c r="AH464" s="1">
        <v>40759</v>
      </c>
      <c r="AI464" s="1">
        <v>61100</v>
      </c>
      <c r="AJ464">
        <v>67.319999999999993</v>
      </c>
      <c r="AK464">
        <v>32.61</v>
      </c>
      <c r="AL464">
        <v>39.11</v>
      </c>
      <c r="AM464">
        <v>5.6</v>
      </c>
      <c r="AN464">
        <v>0</v>
      </c>
      <c r="AO464">
        <v>0.88649999999999995</v>
      </c>
      <c r="AP464" s="1">
        <v>1659.45</v>
      </c>
      <c r="AQ464" s="1">
        <v>1337.08</v>
      </c>
      <c r="AR464" s="1">
        <v>7399.2</v>
      </c>
      <c r="AS464">
        <v>654.35</v>
      </c>
      <c r="AT464">
        <v>315.76</v>
      </c>
      <c r="AU464" s="1">
        <v>11365.84</v>
      </c>
      <c r="AV464" s="1">
        <v>5390.04</v>
      </c>
      <c r="AW464">
        <v>0.39300000000000002</v>
      </c>
      <c r="AX464" s="1">
        <v>6518.7</v>
      </c>
      <c r="AY464">
        <v>0.4753</v>
      </c>
      <c r="AZ464" s="1">
        <v>1301.6099999999999</v>
      </c>
      <c r="BA464">
        <v>9.4899999999999998E-2</v>
      </c>
      <c r="BB464">
        <v>503.43</v>
      </c>
      <c r="BC464">
        <v>3.6700000000000003E-2</v>
      </c>
      <c r="BD464" s="1">
        <v>13713.78</v>
      </c>
      <c r="BE464" s="1">
        <v>2904.64</v>
      </c>
      <c r="BF464">
        <v>0.6351</v>
      </c>
      <c r="BG464">
        <v>0.46510000000000001</v>
      </c>
      <c r="BH464">
        <v>0.23269999999999999</v>
      </c>
      <c r="BI464">
        <v>0.2427</v>
      </c>
      <c r="BJ464">
        <v>4.0599999999999997E-2</v>
      </c>
      <c r="BK464">
        <v>1.9E-2</v>
      </c>
    </row>
    <row r="465" spans="1:63" x14ac:dyDescent="0.25">
      <c r="A465" t="s">
        <v>465</v>
      </c>
      <c r="B465">
        <v>46144</v>
      </c>
      <c r="C465">
        <v>70</v>
      </c>
      <c r="D465">
        <v>39.47</v>
      </c>
      <c r="E465" s="1">
        <v>2762.94</v>
      </c>
      <c r="F465" s="1">
        <v>2577.4299999999998</v>
      </c>
      <c r="G465">
        <v>1.9E-3</v>
      </c>
      <c r="H465">
        <v>0</v>
      </c>
      <c r="I465">
        <v>8.0000000000000004E-4</v>
      </c>
      <c r="J465">
        <v>1.9E-3</v>
      </c>
      <c r="K465">
        <v>1.01E-2</v>
      </c>
      <c r="L465">
        <v>0.96589999999999998</v>
      </c>
      <c r="M465">
        <v>1.9400000000000001E-2</v>
      </c>
      <c r="N465">
        <v>0.23699999999999999</v>
      </c>
      <c r="O465">
        <v>2.0999999999999999E-3</v>
      </c>
      <c r="P465">
        <v>0.11990000000000001</v>
      </c>
      <c r="Q465" s="1">
        <v>65358.13</v>
      </c>
      <c r="R465">
        <v>0.1065</v>
      </c>
      <c r="S465">
        <v>0.26040000000000002</v>
      </c>
      <c r="T465">
        <v>0.6331</v>
      </c>
      <c r="U465">
        <v>18.3</v>
      </c>
      <c r="V465" s="1">
        <v>87375.37</v>
      </c>
      <c r="W465">
        <v>143.33000000000001</v>
      </c>
      <c r="X465" s="1">
        <v>154090.9</v>
      </c>
      <c r="Y465">
        <v>0.86250000000000004</v>
      </c>
      <c r="Z465">
        <v>4.4400000000000002E-2</v>
      </c>
      <c r="AA465">
        <v>9.3200000000000005E-2</v>
      </c>
      <c r="AB465">
        <v>0.13750000000000001</v>
      </c>
      <c r="AC465">
        <v>154.09</v>
      </c>
      <c r="AD465" s="1">
        <v>3761.09</v>
      </c>
      <c r="AE465">
        <v>467.26</v>
      </c>
      <c r="AF465" s="1">
        <v>159160.41</v>
      </c>
      <c r="AG465">
        <v>330</v>
      </c>
      <c r="AH465" s="1">
        <v>43941</v>
      </c>
      <c r="AI465" s="1">
        <v>71928</v>
      </c>
      <c r="AJ465">
        <v>46.96</v>
      </c>
      <c r="AK465">
        <v>21.93</v>
      </c>
      <c r="AL465">
        <v>25.23</v>
      </c>
      <c r="AM465">
        <v>4.66</v>
      </c>
      <c r="AN465" s="1">
        <v>1247.01</v>
      </c>
      <c r="AO465">
        <v>0.82479999999999998</v>
      </c>
      <c r="AP465" s="1">
        <v>1320.87</v>
      </c>
      <c r="AQ465" s="1">
        <v>2066.35</v>
      </c>
      <c r="AR465" s="1">
        <v>6805.78</v>
      </c>
      <c r="AS465">
        <v>597.07000000000005</v>
      </c>
      <c r="AT465">
        <v>212.79</v>
      </c>
      <c r="AU465" s="1">
        <v>11002.86</v>
      </c>
      <c r="AV465" s="1">
        <v>4595.43</v>
      </c>
      <c r="AW465">
        <v>0.42920000000000003</v>
      </c>
      <c r="AX465" s="1">
        <v>4701.1099999999997</v>
      </c>
      <c r="AY465">
        <v>0.43909999999999999</v>
      </c>
      <c r="AZ465">
        <v>960.77</v>
      </c>
      <c r="BA465">
        <v>8.9700000000000002E-2</v>
      </c>
      <c r="BB465">
        <v>449.69</v>
      </c>
      <c r="BC465">
        <v>4.2000000000000003E-2</v>
      </c>
      <c r="BD465" s="1">
        <v>10707</v>
      </c>
      <c r="BE465" s="1">
        <v>3675.69</v>
      </c>
      <c r="BF465">
        <v>0.76900000000000002</v>
      </c>
      <c r="BG465">
        <v>0.59430000000000005</v>
      </c>
      <c r="BH465">
        <v>0.22819999999999999</v>
      </c>
      <c r="BI465">
        <v>0.13700000000000001</v>
      </c>
      <c r="BJ465">
        <v>2.69E-2</v>
      </c>
      <c r="BK465">
        <v>1.35E-2</v>
      </c>
    </row>
    <row r="466" spans="1:63" x14ac:dyDescent="0.25">
      <c r="A466" t="s">
        <v>466</v>
      </c>
      <c r="B466">
        <v>45609</v>
      </c>
      <c r="C466">
        <v>26</v>
      </c>
      <c r="D466">
        <v>60.24</v>
      </c>
      <c r="E466" s="1">
        <v>1566.24</v>
      </c>
      <c r="F466" s="1">
        <v>1569.62</v>
      </c>
      <c r="G466">
        <v>1.2699999999999999E-2</v>
      </c>
      <c r="H466">
        <v>0</v>
      </c>
      <c r="I466">
        <v>1.9099999999999999E-2</v>
      </c>
      <c r="J466">
        <v>1.2999999999999999E-3</v>
      </c>
      <c r="K466">
        <v>0.1318</v>
      </c>
      <c r="L466">
        <v>0.75480000000000003</v>
      </c>
      <c r="M466">
        <v>8.0299999999999996E-2</v>
      </c>
      <c r="N466">
        <v>0.44529999999999997</v>
      </c>
      <c r="O466">
        <v>6.4000000000000003E-3</v>
      </c>
      <c r="P466">
        <v>0.1142</v>
      </c>
      <c r="Q466" s="1">
        <v>78333.919999999998</v>
      </c>
      <c r="R466">
        <v>0.1048</v>
      </c>
      <c r="S466">
        <v>0.1143</v>
      </c>
      <c r="T466">
        <v>0.78100000000000003</v>
      </c>
      <c r="U466">
        <v>11.6</v>
      </c>
      <c r="V466" s="1">
        <v>92370.28</v>
      </c>
      <c r="W466">
        <v>126.88</v>
      </c>
      <c r="X466" s="1">
        <v>240813.65</v>
      </c>
      <c r="Y466">
        <v>0.51990000000000003</v>
      </c>
      <c r="Z466">
        <v>0.43719999999999998</v>
      </c>
      <c r="AA466">
        <v>4.2900000000000001E-2</v>
      </c>
      <c r="AB466">
        <v>0.48010000000000003</v>
      </c>
      <c r="AC466">
        <v>240.81</v>
      </c>
      <c r="AD466" s="1">
        <v>10583.19</v>
      </c>
      <c r="AE466">
        <v>651.24</v>
      </c>
      <c r="AF466" s="1">
        <v>244557.84</v>
      </c>
      <c r="AG466">
        <v>543</v>
      </c>
      <c r="AH466" s="1">
        <v>38121</v>
      </c>
      <c r="AI466" s="1">
        <v>60560</v>
      </c>
      <c r="AJ466">
        <v>60.4</v>
      </c>
      <c r="AK466">
        <v>39.1</v>
      </c>
      <c r="AL466">
        <v>48.1</v>
      </c>
      <c r="AM466">
        <v>5.5</v>
      </c>
      <c r="AN466">
        <v>0</v>
      </c>
      <c r="AO466">
        <v>0.79790000000000005</v>
      </c>
      <c r="AP466" s="1">
        <v>2431.71</v>
      </c>
      <c r="AQ466" s="1">
        <v>2055.21</v>
      </c>
      <c r="AR466" s="1">
        <v>8483.7800000000007</v>
      </c>
      <c r="AS466">
        <v>998.46</v>
      </c>
      <c r="AT466">
        <v>407.22</v>
      </c>
      <c r="AU466" s="1">
        <v>14376.39</v>
      </c>
      <c r="AV466" s="1">
        <v>4534.6000000000004</v>
      </c>
      <c r="AW466">
        <v>0.25219999999999998</v>
      </c>
      <c r="AX466" s="1">
        <v>10776.53</v>
      </c>
      <c r="AY466">
        <v>0.59940000000000004</v>
      </c>
      <c r="AZ466" s="1">
        <v>2040.63</v>
      </c>
      <c r="BA466">
        <v>0.1135</v>
      </c>
      <c r="BB466">
        <v>627.15</v>
      </c>
      <c r="BC466">
        <v>3.49E-2</v>
      </c>
      <c r="BD466" s="1">
        <v>17978.91</v>
      </c>
      <c r="BE466" s="1">
        <v>2187.27</v>
      </c>
      <c r="BF466">
        <v>0.34210000000000002</v>
      </c>
      <c r="BG466">
        <v>0.59670000000000001</v>
      </c>
      <c r="BH466">
        <v>0.24049999999999999</v>
      </c>
      <c r="BI466">
        <v>0.1137</v>
      </c>
      <c r="BJ466">
        <v>3.49E-2</v>
      </c>
      <c r="BK466">
        <v>1.4200000000000001E-2</v>
      </c>
    </row>
    <row r="467" spans="1:63" x14ac:dyDescent="0.25">
      <c r="A467" t="s">
        <v>467</v>
      </c>
      <c r="B467">
        <v>49817</v>
      </c>
      <c r="C467">
        <v>22</v>
      </c>
      <c r="D467">
        <v>16</v>
      </c>
      <c r="E467">
        <v>351.96</v>
      </c>
      <c r="F467">
        <v>395.9</v>
      </c>
      <c r="G467">
        <v>1.01E-2</v>
      </c>
      <c r="H467">
        <v>0</v>
      </c>
      <c r="I467">
        <v>5.1000000000000004E-3</v>
      </c>
      <c r="J467">
        <v>0</v>
      </c>
      <c r="K467">
        <v>0</v>
      </c>
      <c r="L467">
        <v>0.97219999999999995</v>
      </c>
      <c r="M467">
        <v>1.26E-2</v>
      </c>
      <c r="N467">
        <v>7.4300000000000005E-2</v>
      </c>
      <c r="O467">
        <v>0</v>
      </c>
      <c r="P467">
        <v>9.2100000000000001E-2</v>
      </c>
      <c r="Q467" s="1">
        <v>57482.48</v>
      </c>
      <c r="R467">
        <v>0.1176</v>
      </c>
      <c r="S467">
        <v>0.14710000000000001</v>
      </c>
      <c r="T467">
        <v>0.73529999999999995</v>
      </c>
      <c r="U467">
        <v>3.99</v>
      </c>
      <c r="V467" s="1">
        <v>74218.8</v>
      </c>
      <c r="W467">
        <v>83.38</v>
      </c>
      <c r="X467" s="1">
        <v>154711.87</v>
      </c>
      <c r="Y467">
        <v>0.8125</v>
      </c>
      <c r="Z467">
        <v>0.11260000000000001</v>
      </c>
      <c r="AA467">
        <v>7.4899999999999994E-2</v>
      </c>
      <c r="AB467">
        <v>0.1875</v>
      </c>
      <c r="AC467">
        <v>154.71</v>
      </c>
      <c r="AD467" s="1">
        <v>4107.13</v>
      </c>
      <c r="AE467">
        <v>496.37</v>
      </c>
      <c r="AF467" s="1">
        <v>135192.57</v>
      </c>
      <c r="AG467">
        <v>213</v>
      </c>
      <c r="AH467" s="1">
        <v>42333</v>
      </c>
      <c r="AI467" s="1">
        <v>74353</v>
      </c>
      <c r="AJ467">
        <v>40.29</v>
      </c>
      <c r="AK467">
        <v>24.11</v>
      </c>
      <c r="AL467">
        <v>34.99</v>
      </c>
      <c r="AM467">
        <v>5.8</v>
      </c>
      <c r="AN467" s="1">
        <v>1436.02</v>
      </c>
      <c r="AO467">
        <v>0.97460000000000002</v>
      </c>
      <c r="AP467" s="1">
        <v>1753.69</v>
      </c>
      <c r="AQ467" s="1">
        <v>2011.08</v>
      </c>
      <c r="AR467" s="1">
        <v>7742.27</v>
      </c>
      <c r="AS467">
        <v>246.16</v>
      </c>
      <c r="AT467">
        <v>96.46</v>
      </c>
      <c r="AU467" s="1">
        <v>11849.67</v>
      </c>
      <c r="AV467" s="1">
        <v>6455.01</v>
      </c>
      <c r="AW467">
        <v>0.49209999999999998</v>
      </c>
      <c r="AX467" s="1">
        <v>4119.08</v>
      </c>
      <c r="AY467">
        <v>0.314</v>
      </c>
      <c r="AZ467" s="1">
        <v>2141.9299999999998</v>
      </c>
      <c r="BA467">
        <v>0.1633</v>
      </c>
      <c r="BB467">
        <v>402.42</v>
      </c>
      <c r="BC467">
        <v>3.0700000000000002E-2</v>
      </c>
      <c r="BD467" s="1">
        <v>13118.43</v>
      </c>
      <c r="BE467" s="1">
        <v>8139.22</v>
      </c>
      <c r="BF467">
        <v>1.8526</v>
      </c>
      <c r="BG467">
        <v>0.58720000000000006</v>
      </c>
      <c r="BH467">
        <v>0.27260000000000001</v>
      </c>
      <c r="BI467">
        <v>9.9099999999999994E-2</v>
      </c>
      <c r="BJ467">
        <v>2.69E-2</v>
      </c>
      <c r="BK467">
        <v>1.4200000000000001E-2</v>
      </c>
    </row>
    <row r="468" spans="1:63" x14ac:dyDescent="0.25">
      <c r="A468" t="s">
        <v>468</v>
      </c>
      <c r="B468">
        <v>44735</v>
      </c>
      <c r="C468">
        <v>18</v>
      </c>
      <c r="D468">
        <v>123.53</v>
      </c>
      <c r="E468" s="1">
        <v>2223.56</v>
      </c>
      <c r="F468" s="1">
        <v>1962.28</v>
      </c>
      <c r="G468">
        <v>5.1000000000000004E-3</v>
      </c>
      <c r="H468">
        <v>0</v>
      </c>
      <c r="I468">
        <v>7.6E-3</v>
      </c>
      <c r="J468">
        <v>0</v>
      </c>
      <c r="K468">
        <v>6.88E-2</v>
      </c>
      <c r="L468">
        <v>0.88119999999999998</v>
      </c>
      <c r="M468">
        <v>3.7199999999999997E-2</v>
      </c>
      <c r="N468">
        <v>0.65959999999999996</v>
      </c>
      <c r="O468">
        <v>4.2999999999999997E-2</v>
      </c>
      <c r="P468">
        <v>0.1158</v>
      </c>
      <c r="Q468" s="1">
        <v>55780.53</v>
      </c>
      <c r="R468">
        <v>0.15440000000000001</v>
      </c>
      <c r="S468">
        <v>0.17649999999999999</v>
      </c>
      <c r="T468">
        <v>0.66910000000000003</v>
      </c>
      <c r="U468">
        <v>20.149999999999999</v>
      </c>
      <c r="V468" s="1">
        <v>71739.25</v>
      </c>
      <c r="W468">
        <v>109.22</v>
      </c>
      <c r="X468" s="1">
        <v>154025.63</v>
      </c>
      <c r="Y468">
        <v>0.69499999999999995</v>
      </c>
      <c r="Z468">
        <v>0.23649999999999999</v>
      </c>
      <c r="AA468">
        <v>6.8500000000000005E-2</v>
      </c>
      <c r="AB468">
        <v>0.30499999999999999</v>
      </c>
      <c r="AC468">
        <v>154.03</v>
      </c>
      <c r="AD468" s="1">
        <v>4898.04</v>
      </c>
      <c r="AE468">
        <v>574.74</v>
      </c>
      <c r="AF468" s="1">
        <v>132580.91</v>
      </c>
      <c r="AG468">
        <v>200</v>
      </c>
      <c r="AH468" s="1">
        <v>30894</v>
      </c>
      <c r="AI468" s="1">
        <v>49198</v>
      </c>
      <c r="AJ468">
        <v>47.35</v>
      </c>
      <c r="AK468">
        <v>30.35</v>
      </c>
      <c r="AL468">
        <v>31.56</v>
      </c>
      <c r="AM468">
        <v>3.2</v>
      </c>
      <c r="AN468">
        <v>0.41</v>
      </c>
      <c r="AO468">
        <v>0.93959999999999999</v>
      </c>
      <c r="AP468" s="1">
        <v>1252.1199999999999</v>
      </c>
      <c r="AQ468" s="1">
        <v>1515.08</v>
      </c>
      <c r="AR468" s="1">
        <v>6851.08</v>
      </c>
      <c r="AS468">
        <v>667.22</v>
      </c>
      <c r="AT468">
        <v>226.7</v>
      </c>
      <c r="AU468" s="1">
        <v>10512.2</v>
      </c>
      <c r="AV468" s="1">
        <v>5366.63</v>
      </c>
      <c r="AW468">
        <v>0.4506</v>
      </c>
      <c r="AX468" s="1">
        <v>4840.46</v>
      </c>
      <c r="AY468">
        <v>0.40639999999999998</v>
      </c>
      <c r="AZ468">
        <v>654.30999999999995</v>
      </c>
      <c r="BA468">
        <v>5.4899999999999997E-2</v>
      </c>
      <c r="BB468" s="1">
        <v>1048.95</v>
      </c>
      <c r="BC468">
        <v>8.8099999999999998E-2</v>
      </c>
      <c r="BD468" s="1">
        <v>11910.36</v>
      </c>
      <c r="BE468" s="1">
        <v>3263.86</v>
      </c>
      <c r="BF468">
        <v>0.99490000000000001</v>
      </c>
      <c r="BG468">
        <v>0.48920000000000002</v>
      </c>
      <c r="BH468">
        <v>0.2102</v>
      </c>
      <c r="BI468">
        <v>0.25969999999999999</v>
      </c>
      <c r="BJ468">
        <v>2.1999999999999999E-2</v>
      </c>
      <c r="BK468">
        <v>1.89E-2</v>
      </c>
    </row>
    <row r="469" spans="1:63" x14ac:dyDescent="0.25">
      <c r="A469" t="s">
        <v>469</v>
      </c>
      <c r="B469">
        <v>44743</v>
      </c>
      <c r="C469">
        <v>10</v>
      </c>
      <c r="D469">
        <v>386.86</v>
      </c>
      <c r="E469" s="1">
        <v>3868.62</v>
      </c>
      <c r="F469" s="1">
        <v>3209.31</v>
      </c>
      <c r="G469">
        <v>2.5000000000000001E-3</v>
      </c>
      <c r="H469">
        <v>0</v>
      </c>
      <c r="I469">
        <v>0.35339999999999999</v>
      </c>
      <c r="J469">
        <v>5.9999999999999995E-4</v>
      </c>
      <c r="K469">
        <v>6.2899999999999998E-2</v>
      </c>
      <c r="L469">
        <v>0.37109999999999999</v>
      </c>
      <c r="M469">
        <v>0.2094</v>
      </c>
      <c r="N469">
        <v>0.94159999999999999</v>
      </c>
      <c r="O469">
        <v>4.7000000000000002E-3</v>
      </c>
      <c r="P469">
        <v>0.15590000000000001</v>
      </c>
      <c r="Q469" s="1">
        <v>69226.789999999994</v>
      </c>
      <c r="R469">
        <v>0.16250000000000001</v>
      </c>
      <c r="S469">
        <v>0.14799999999999999</v>
      </c>
      <c r="T469">
        <v>0.6895</v>
      </c>
      <c r="U469">
        <v>31</v>
      </c>
      <c r="V469" s="1">
        <v>89287.77</v>
      </c>
      <c r="W469">
        <v>123.88</v>
      </c>
      <c r="X469" s="1">
        <v>121556.67</v>
      </c>
      <c r="Y469">
        <v>0.63680000000000003</v>
      </c>
      <c r="Z469">
        <v>0.31119999999999998</v>
      </c>
      <c r="AA469">
        <v>5.21E-2</v>
      </c>
      <c r="AB469">
        <v>0.36320000000000002</v>
      </c>
      <c r="AC469">
        <v>121.56</v>
      </c>
      <c r="AD469" s="1">
        <v>5747.85</v>
      </c>
      <c r="AE469">
        <v>557.58000000000004</v>
      </c>
      <c r="AF469" s="1">
        <v>112393.5</v>
      </c>
      <c r="AG469">
        <v>122</v>
      </c>
      <c r="AH469" s="1">
        <v>24763</v>
      </c>
      <c r="AI469" s="1">
        <v>40539</v>
      </c>
      <c r="AJ469">
        <v>79.95</v>
      </c>
      <c r="AK469">
        <v>42.25</v>
      </c>
      <c r="AL469">
        <v>52.12</v>
      </c>
      <c r="AM469">
        <v>3.45</v>
      </c>
      <c r="AN469">
        <v>0</v>
      </c>
      <c r="AO469">
        <v>1.7477</v>
      </c>
      <c r="AP469" s="1">
        <v>1951.01</v>
      </c>
      <c r="AQ469" s="1">
        <v>2137.4699999999998</v>
      </c>
      <c r="AR469" s="1">
        <v>8441.6299999999992</v>
      </c>
      <c r="AS469">
        <v>942.47</v>
      </c>
      <c r="AT469">
        <v>424.51</v>
      </c>
      <c r="AU469" s="1">
        <v>13897.08</v>
      </c>
      <c r="AV469" s="1">
        <v>8224.4599999999991</v>
      </c>
      <c r="AW469">
        <v>0.50609999999999999</v>
      </c>
      <c r="AX469" s="1">
        <v>6162.04</v>
      </c>
      <c r="AY469">
        <v>0.37919999999999998</v>
      </c>
      <c r="AZ469">
        <v>451.23</v>
      </c>
      <c r="BA469">
        <v>2.7799999999999998E-2</v>
      </c>
      <c r="BB469" s="1">
        <v>1412.98</v>
      </c>
      <c r="BC469">
        <v>8.6900000000000005E-2</v>
      </c>
      <c r="BD469" s="1">
        <v>16250.71</v>
      </c>
      <c r="BE469" s="1">
        <v>4407.72</v>
      </c>
      <c r="BF469">
        <v>2.0264000000000002</v>
      </c>
      <c r="BG469">
        <v>0.50880000000000003</v>
      </c>
      <c r="BH469">
        <v>0.1946</v>
      </c>
      <c r="BI469">
        <v>0.26140000000000002</v>
      </c>
      <c r="BJ469">
        <v>1.77E-2</v>
      </c>
      <c r="BK469">
        <v>1.7600000000000001E-2</v>
      </c>
    </row>
    <row r="470" spans="1:63" x14ac:dyDescent="0.25">
      <c r="A470" t="s">
        <v>470</v>
      </c>
      <c r="B470">
        <v>49940</v>
      </c>
      <c r="C470">
        <v>73</v>
      </c>
      <c r="D470">
        <v>17.64</v>
      </c>
      <c r="E470" s="1">
        <v>1287.9000000000001</v>
      </c>
      <c r="F470" s="1">
        <v>1280.7</v>
      </c>
      <c r="G470">
        <v>0</v>
      </c>
      <c r="H470">
        <v>0</v>
      </c>
      <c r="I470">
        <v>7.7999999999999996E-3</v>
      </c>
      <c r="J470">
        <v>0</v>
      </c>
      <c r="K470">
        <v>1.17E-2</v>
      </c>
      <c r="L470">
        <v>0.95240000000000002</v>
      </c>
      <c r="M470">
        <v>2.81E-2</v>
      </c>
      <c r="N470">
        <v>0.43130000000000002</v>
      </c>
      <c r="O470">
        <v>1.6000000000000001E-3</v>
      </c>
      <c r="P470">
        <v>0.156</v>
      </c>
      <c r="Q470" s="1">
        <v>55310.82</v>
      </c>
      <c r="R470">
        <v>0.16159999999999999</v>
      </c>
      <c r="S470">
        <v>0.31309999999999999</v>
      </c>
      <c r="T470">
        <v>0.52529999999999999</v>
      </c>
      <c r="U470">
        <v>11.19</v>
      </c>
      <c r="V470" s="1">
        <v>80434.98</v>
      </c>
      <c r="W470">
        <v>114.78</v>
      </c>
      <c r="X470" s="1">
        <v>181948.89</v>
      </c>
      <c r="Y470">
        <v>0.58530000000000004</v>
      </c>
      <c r="Z470">
        <v>8.7499999999999994E-2</v>
      </c>
      <c r="AA470">
        <v>0.32719999999999999</v>
      </c>
      <c r="AB470">
        <v>0.41470000000000001</v>
      </c>
      <c r="AC470">
        <v>181.95</v>
      </c>
      <c r="AD470" s="1">
        <v>5338.78</v>
      </c>
      <c r="AE470">
        <v>460.34</v>
      </c>
      <c r="AF470" s="1">
        <v>121840.44</v>
      </c>
      <c r="AG470">
        <v>152</v>
      </c>
      <c r="AH470" s="1">
        <v>32866</v>
      </c>
      <c r="AI470" s="1">
        <v>50030</v>
      </c>
      <c r="AJ470">
        <v>40.18</v>
      </c>
      <c r="AK470">
        <v>23.42</v>
      </c>
      <c r="AL470">
        <v>28.43</v>
      </c>
      <c r="AM470">
        <v>4.8</v>
      </c>
      <c r="AN470">
        <v>0</v>
      </c>
      <c r="AO470">
        <v>0.80700000000000005</v>
      </c>
      <c r="AP470" s="1">
        <v>1833.55</v>
      </c>
      <c r="AQ470" s="1">
        <v>3288.39</v>
      </c>
      <c r="AR470" s="1">
        <v>6823.23</v>
      </c>
      <c r="AS470" s="1">
        <v>1223.73</v>
      </c>
      <c r="AT470">
        <v>158.19999999999999</v>
      </c>
      <c r="AU470" s="1">
        <v>13327.11</v>
      </c>
      <c r="AV470" s="1">
        <v>8630.25</v>
      </c>
      <c r="AW470">
        <v>0.5605</v>
      </c>
      <c r="AX470" s="1">
        <v>4362.8999999999996</v>
      </c>
      <c r="AY470">
        <v>0.28339999999999999</v>
      </c>
      <c r="AZ470" s="1">
        <v>1179.1500000000001</v>
      </c>
      <c r="BA470">
        <v>7.6600000000000001E-2</v>
      </c>
      <c r="BB470" s="1">
        <v>1224.82</v>
      </c>
      <c r="BC470">
        <v>7.9500000000000001E-2</v>
      </c>
      <c r="BD470" s="1">
        <v>15397.12</v>
      </c>
      <c r="BE470" s="1">
        <v>7327.21</v>
      </c>
      <c r="BF470">
        <v>2.6141999999999999</v>
      </c>
      <c r="BG470">
        <v>0.50049999999999994</v>
      </c>
      <c r="BH470">
        <v>0.20219999999999999</v>
      </c>
      <c r="BI470">
        <v>0.21829999999999999</v>
      </c>
      <c r="BJ470">
        <v>5.91E-2</v>
      </c>
      <c r="BK470">
        <v>1.9900000000000001E-2</v>
      </c>
    </row>
    <row r="471" spans="1:63" x14ac:dyDescent="0.25">
      <c r="A471" t="s">
        <v>471</v>
      </c>
      <c r="B471">
        <v>49130</v>
      </c>
      <c r="C471">
        <v>144</v>
      </c>
      <c r="D471">
        <v>9.4600000000000009</v>
      </c>
      <c r="E471" s="1">
        <v>1362.87</v>
      </c>
      <c r="F471" s="1">
        <v>1168.76</v>
      </c>
      <c r="G471">
        <v>0</v>
      </c>
      <c r="H471">
        <v>0</v>
      </c>
      <c r="I471">
        <v>6.0000000000000001E-3</v>
      </c>
      <c r="J471">
        <v>0</v>
      </c>
      <c r="K471">
        <v>6.7999999999999996E-3</v>
      </c>
      <c r="L471">
        <v>0.96409999999999996</v>
      </c>
      <c r="M471">
        <v>2.3099999999999999E-2</v>
      </c>
      <c r="N471">
        <v>0.98619999999999997</v>
      </c>
      <c r="O471">
        <v>0</v>
      </c>
      <c r="P471">
        <v>0.17730000000000001</v>
      </c>
      <c r="Q471" s="1">
        <v>64714.65</v>
      </c>
      <c r="R471">
        <v>0.14460000000000001</v>
      </c>
      <c r="S471">
        <v>0.15659999999999999</v>
      </c>
      <c r="T471">
        <v>0.69879999999999998</v>
      </c>
      <c r="U471">
        <v>11</v>
      </c>
      <c r="V471" s="1">
        <v>88486.82</v>
      </c>
      <c r="W471">
        <v>116</v>
      </c>
      <c r="X471" s="1">
        <v>131957.6</v>
      </c>
      <c r="Y471">
        <v>0.5736</v>
      </c>
      <c r="Z471">
        <v>8.8700000000000001E-2</v>
      </c>
      <c r="AA471">
        <v>0.3377</v>
      </c>
      <c r="AB471">
        <v>0.4264</v>
      </c>
      <c r="AC471">
        <v>131.96</v>
      </c>
      <c r="AD471" s="1">
        <v>3077.09</v>
      </c>
      <c r="AE471">
        <v>231.47</v>
      </c>
      <c r="AF471" s="1">
        <v>122648.78</v>
      </c>
      <c r="AG471">
        <v>156</v>
      </c>
      <c r="AH471" s="1">
        <v>31214</v>
      </c>
      <c r="AI471" s="1">
        <v>46994</v>
      </c>
      <c r="AJ471">
        <v>26.1</v>
      </c>
      <c r="AK471">
        <v>21.66</v>
      </c>
      <c r="AL471">
        <v>23.47</v>
      </c>
      <c r="AM471">
        <v>3.6</v>
      </c>
      <c r="AN471">
        <v>0</v>
      </c>
      <c r="AO471">
        <v>0.82410000000000005</v>
      </c>
      <c r="AP471" s="1">
        <v>1820.39</v>
      </c>
      <c r="AQ471" s="1">
        <v>2998.07</v>
      </c>
      <c r="AR471" s="1">
        <v>7496.1</v>
      </c>
      <c r="AS471">
        <v>786.82</v>
      </c>
      <c r="AT471">
        <v>208.09</v>
      </c>
      <c r="AU471" s="1">
        <v>13309.47</v>
      </c>
      <c r="AV471" s="1">
        <v>9783.1200000000008</v>
      </c>
      <c r="AW471">
        <v>0.65229999999999999</v>
      </c>
      <c r="AX471" s="1">
        <v>2627.63</v>
      </c>
      <c r="AY471">
        <v>0.17519999999999999</v>
      </c>
      <c r="AZ471">
        <v>934.19</v>
      </c>
      <c r="BA471">
        <v>6.2300000000000001E-2</v>
      </c>
      <c r="BB471" s="1">
        <v>1653.69</v>
      </c>
      <c r="BC471">
        <v>0.1103</v>
      </c>
      <c r="BD471" s="1">
        <v>14998.64</v>
      </c>
      <c r="BE471" s="1">
        <v>7485.56</v>
      </c>
      <c r="BF471">
        <v>3.4037000000000002</v>
      </c>
      <c r="BG471">
        <v>0.4889</v>
      </c>
      <c r="BH471">
        <v>0.2293</v>
      </c>
      <c r="BI471">
        <v>0.23760000000000001</v>
      </c>
      <c r="BJ471">
        <v>3.44E-2</v>
      </c>
      <c r="BK471">
        <v>9.7999999999999997E-3</v>
      </c>
    </row>
    <row r="472" spans="1:63" x14ac:dyDescent="0.25">
      <c r="A472" t="s">
        <v>472</v>
      </c>
      <c r="B472">
        <v>48355</v>
      </c>
      <c r="C472">
        <v>2</v>
      </c>
      <c r="D472">
        <v>252.86</v>
      </c>
      <c r="E472">
        <v>505.71</v>
      </c>
      <c r="F472">
        <v>375.74</v>
      </c>
      <c r="G472">
        <v>5.3E-3</v>
      </c>
      <c r="H472">
        <v>0</v>
      </c>
      <c r="I472">
        <v>1.6E-2</v>
      </c>
      <c r="J472">
        <v>0</v>
      </c>
      <c r="K472">
        <v>3.9899999999999998E-2</v>
      </c>
      <c r="L472">
        <v>0.91490000000000005</v>
      </c>
      <c r="M472">
        <v>2.3900000000000001E-2</v>
      </c>
      <c r="N472">
        <v>0.99780000000000002</v>
      </c>
      <c r="O472">
        <v>2.7000000000000001E-3</v>
      </c>
      <c r="P472">
        <v>0.18679999999999999</v>
      </c>
      <c r="Q472" s="1">
        <v>50464.13</v>
      </c>
      <c r="R472">
        <v>0.1842</v>
      </c>
      <c r="S472">
        <v>0.21049999999999999</v>
      </c>
      <c r="T472">
        <v>0.60529999999999995</v>
      </c>
      <c r="U472">
        <v>6</v>
      </c>
      <c r="V472" s="1">
        <v>61302.67</v>
      </c>
      <c r="W472">
        <v>80.48</v>
      </c>
      <c r="X472" s="1">
        <v>95839.97</v>
      </c>
      <c r="Y472">
        <v>0.63139999999999996</v>
      </c>
      <c r="Z472">
        <v>0.29699999999999999</v>
      </c>
      <c r="AA472">
        <v>7.1599999999999997E-2</v>
      </c>
      <c r="AB472">
        <v>0.36859999999999998</v>
      </c>
      <c r="AC472">
        <v>95.84</v>
      </c>
      <c r="AD472" s="1">
        <v>2871.18</v>
      </c>
      <c r="AE472">
        <v>317.37</v>
      </c>
      <c r="AF472" s="1">
        <v>86988.96</v>
      </c>
      <c r="AG472">
        <v>63</v>
      </c>
      <c r="AH472" s="1">
        <v>27971</v>
      </c>
      <c r="AI472" s="1">
        <v>40807</v>
      </c>
      <c r="AJ472">
        <v>53.8</v>
      </c>
      <c r="AK472">
        <v>24.23</v>
      </c>
      <c r="AL472">
        <v>36.380000000000003</v>
      </c>
      <c r="AM472">
        <v>5</v>
      </c>
      <c r="AN472" s="1">
        <v>1134.74</v>
      </c>
      <c r="AO472">
        <v>1.0632999999999999</v>
      </c>
      <c r="AP472" s="1">
        <v>3212.88</v>
      </c>
      <c r="AQ472" s="1">
        <v>3940.95</v>
      </c>
      <c r="AR472" s="1">
        <v>9823.75</v>
      </c>
      <c r="AS472">
        <v>824.95</v>
      </c>
      <c r="AT472">
        <v>571.19000000000005</v>
      </c>
      <c r="AU472" s="1">
        <v>18373.73</v>
      </c>
      <c r="AV472" s="1">
        <v>14978.34</v>
      </c>
      <c r="AW472">
        <v>0.62139999999999995</v>
      </c>
      <c r="AX472" s="1">
        <v>4867.1000000000004</v>
      </c>
      <c r="AY472">
        <v>0.2019</v>
      </c>
      <c r="AZ472" s="1">
        <v>2134.44</v>
      </c>
      <c r="BA472">
        <v>8.8499999999999995E-2</v>
      </c>
      <c r="BB472" s="1">
        <v>2125.5</v>
      </c>
      <c r="BC472">
        <v>8.8200000000000001E-2</v>
      </c>
      <c r="BD472" s="1">
        <v>24105.37</v>
      </c>
      <c r="BE472" s="1">
        <v>9212.4699999999993</v>
      </c>
      <c r="BF472">
        <v>3.6505999999999998</v>
      </c>
      <c r="BG472">
        <v>0.43020000000000003</v>
      </c>
      <c r="BH472">
        <v>0.21099999999999999</v>
      </c>
      <c r="BI472">
        <v>0.27600000000000002</v>
      </c>
      <c r="BJ472">
        <v>5.0200000000000002E-2</v>
      </c>
      <c r="BK472">
        <v>3.2599999999999997E-2</v>
      </c>
    </row>
    <row r="473" spans="1:63" x14ac:dyDescent="0.25">
      <c r="A473" t="s">
        <v>473</v>
      </c>
      <c r="B473">
        <v>49684</v>
      </c>
      <c r="C473">
        <v>156</v>
      </c>
      <c r="D473">
        <v>5.19</v>
      </c>
      <c r="E473">
        <v>809.96</v>
      </c>
      <c r="F473">
        <v>826.34</v>
      </c>
      <c r="G473">
        <v>0</v>
      </c>
      <c r="H473">
        <v>0</v>
      </c>
      <c r="I473">
        <v>0</v>
      </c>
      <c r="J473">
        <v>2.3999999999999998E-3</v>
      </c>
      <c r="K473">
        <v>2.5399999999999999E-2</v>
      </c>
      <c r="L473">
        <v>0.95399999999999996</v>
      </c>
      <c r="M473">
        <v>1.8200000000000001E-2</v>
      </c>
      <c r="N473">
        <v>0.27</v>
      </c>
      <c r="O473">
        <v>0</v>
      </c>
      <c r="P473">
        <v>0.14169999999999999</v>
      </c>
      <c r="Q473" s="1">
        <v>62118.76</v>
      </c>
      <c r="R473">
        <v>0.1129</v>
      </c>
      <c r="S473">
        <v>0.19350000000000001</v>
      </c>
      <c r="T473">
        <v>0.69350000000000001</v>
      </c>
      <c r="U473">
        <v>5.22</v>
      </c>
      <c r="V473" s="1">
        <v>95541.05</v>
      </c>
      <c r="W473">
        <v>151.06</v>
      </c>
      <c r="X473" s="1">
        <v>197796.34</v>
      </c>
      <c r="Y473">
        <v>0.85629999999999995</v>
      </c>
      <c r="Z473">
        <v>3.7400000000000003E-2</v>
      </c>
      <c r="AA473">
        <v>0.10630000000000001</v>
      </c>
      <c r="AB473">
        <v>0.14369999999999999</v>
      </c>
      <c r="AC473">
        <v>197.8</v>
      </c>
      <c r="AD473" s="1">
        <v>4937.92</v>
      </c>
      <c r="AE473">
        <v>616.98</v>
      </c>
      <c r="AF473" s="1">
        <v>200887.43</v>
      </c>
      <c r="AG473">
        <v>480</v>
      </c>
      <c r="AH473" s="1">
        <v>34438</v>
      </c>
      <c r="AI473" s="1">
        <v>52550</v>
      </c>
      <c r="AJ473">
        <v>31.9</v>
      </c>
      <c r="AK473">
        <v>24.22</v>
      </c>
      <c r="AL473">
        <v>22.34</v>
      </c>
      <c r="AM473">
        <v>4.0999999999999996</v>
      </c>
      <c r="AN473" s="1">
        <v>1524.05</v>
      </c>
      <c r="AO473">
        <v>1.7419</v>
      </c>
      <c r="AP473" s="1">
        <v>1990.79</v>
      </c>
      <c r="AQ473" s="1">
        <v>2032.82</v>
      </c>
      <c r="AR473" s="1">
        <v>7398.55</v>
      </c>
      <c r="AS473">
        <v>296.83999999999997</v>
      </c>
      <c r="AT473">
        <v>166.27</v>
      </c>
      <c r="AU473" s="1">
        <v>11885.26</v>
      </c>
      <c r="AV473" s="1">
        <v>6391.93</v>
      </c>
      <c r="AW473">
        <v>0.44550000000000001</v>
      </c>
      <c r="AX473" s="1">
        <v>5496.48</v>
      </c>
      <c r="AY473">
        <v>0.3831</v>
      </c>
      <c r="AZ473" s="1">
        <v>1938.82</v>
      </c>
      <c r="BA473">
        <v>0.1351</v>
      </c>
      <c r="BB473">
        <v>521.30999999999995</v>
      </c>
      <c r="BC473">
        <v>3.6299999999999999E-2</v>
      </c>
      <c r="BD473" s="1">
        <v>14348.54</v>
      </c>
      <c r="BE473" s="1">
        <v>5713.58</v>
      </c>
      <c r="BF473">
        <v>1.8352999999999999</v>
      </c>
      <c r="BG473">
        <v>0.5484</v>
      </c>
      <c r="BH473">
        <v>0.19670000000000001</v>
      </c>
      <c r="BI473">
        <v>0.1983</v>
      </c>
      <c r="BJ473">
        <v>3.56E-2</v>
      </c>
      <c r="BK473">
        <v>2.0899999999999998E-2</v>
      </c>
    </row>
    <row r="474" spans="1:63" x14ac:dyDescent="0.25">
      <c r="A474" t="s">
        <v>474</v>
      </c>
      <c r="B474">
        <v>46003</v>
      </c>
      <c r="C474">
        <v>22</v>
      </c>
      <c r="D474">
        <v>28.16</v>
      </c>
      <c r="E474">
        <v>619.46</v>
      </c>
      <c r="F474">
        <v>743.21</v>
      </c>
      <c r="G474">
        <v>2.7000000000000001E-3</v>
      </c>
      <c r="H474">
        <v>0</v>
      </c>
      <c r="I474">
        <v>6.7000000000000002E-3</v>
      </c>
      <c r="J474">
        <v>0</v>
      </c>
      <c r="K474">
        <v>3.5000000000000003E-2</v>
      </c>
      <c r="L474">
        <v>0.93410000000000004</v>
      </c>
      <c r="M474">
        <v>2.1499999999999998E-2</v>
      </c>
      <c r="N474">
        <v>0.29289999999999999</v>
      </c>
      <c r="O474">
        <v>0</v>
      </c>
      <c r="P474">
        <v>0.15870000000000001</v>
      </c>
      <c r="Q474" s="1">
        <v>51654.62</v>
      </c>
      <c r="R474">
        <v>0.38</v>
      </c>
      <c r="S474">
        <v>0.18</v>
      </c>
      <c r="T474">
        <v>0.44</v>
      </c>
      <c r="U474">
        <v>8.1999999999999993</v>
      </c>
      <c r="V474" s="1">
        <v>81795.98</v>
      </c>
      <c r="W474">
        <v>72.430000000000007</v>
      </c>
      <c r="X474" s="1">
        <v>211237.74</v>
      </c>
      <c r="Y474">
        <v>0.5726</v>
      </c>
      <c r="Z474">
        <v>0.3206</v>
      </c>
      <c r="AA474">
        <v>0.1069</v>
      </c>
      <c r="AB474">
        <v>0.4274</v>
      </c>
      <c r="AC474">
        <v>211.24</v>
      </c>
      <c r="AD474" s="1">
        <v>5649.8</v>
      </c>
      <c r="AE474">
        <v>463.43</v>
      </c>
      <c r="AF474" s="1">
        <v>121346.39</v>
      </c>
      <c r="AG474">
        <v>150</v>
      </c>
      <c r="AH474" s="1">
        <v>35168</v>
      </c>
      <c r="AI474" s="1">
        <v>55825</v>
      </c>
      <c r="AJ474">
        <v>33.9</v>
      </c>
      <c r="AK474">
        <v>21.5</v>
      </c>
      <c r="AL474">
        <v>33.72</v>
      </c>
      <c r="AM474">
        <v>4.8499999999999996</v>
      </c>
      <c r="AN474">
        <v>0</v>
      </c>
      <c r="AO474">
        <v>0.53759999999999997</v>
      </c>
      <c r="AP474" s="1">
        <v>1694.72</v>
      </c>
      <c r="AQ474" s="1">
        <v>1429.28</v>
      </c>
      <c r="AR474" s="1">
        <v>6124.18</v>
      </c>
      <c r="AS474">
        <v>378.74</v>
      </c>
      <c r="AT474">
        <v>145.62</v>
      </c>
      <c r="AU474" s="1">
        <v>9772.5400000000009</v>
      </c>
      <c r="AV474" s="1">
        <v>5306.7</v>
      </c>
      <c r="AW474">
        <v>0.45540000000000003</v>
      </c>
      <c r="AX474" s="1">
        <v>3464.24</v>
      </c>
      <c r="AY474">
        <v>0.29730000000000001</v>
      </c>
      <c r="AZ474" s="1">
        <v>2346</v>
      </c>
      <c r="BA474">
        <v>0.20130000000000001</v>
      </c>
      <c r="BB474">
        <v>536.36</v>
      </c>
      <c r="BC474">
        <v>4.5999999999999999E-2</v>
      </c>
      <c r="BD474" s="1">
        <v>11653.29</v>
      </c>
      <c r="BE474" s="1">
        <v>6804.67</v>
      </c>
      <c r="BF474">
        <v>1.4933000000000001</v>
      </c>
      <c r="BG474">
        <v>0.52210000000000001</v>
      </c>
      <c r="BH474">
        <v>0.26790000000000003</v>
      </c>
      <c r="BI474">
        <v>0.17610000000000001</v>
      </c>
      <c r="BJ474">
        <v>1.7399999999999999E-2</v>
      </c>
      <c r="BK474">
        <v>1.6400000000000001E-2</v>
      </c>
    </row>
    <row r="475" spans="1:63" x14ac:dyDescent="0.25">
      <c r="A475" t="s">
        <v>475</v>
      </c>
      <c r="B475">
        <v>44750</v>
      </c>
      <c r="C475">
        <v>7</v>
      </c>
      <c r="D475">
        <v>712.26</v>
      </c>
      <c r="E475" s="1">
        <v>4985.8500000000004</v>
      </c>
      <c r="F475" s="1">
        <v>4867.62</v>
      </c>
      <c r="G475">
        <v>3.6600000000000001E-2</v>
      </c>
      <c r="H475">
        <v>4.0000000000000002E-4</v>
      </c>
      <c r="I475">
        <v>0.43680000000000002</v>
      </c>
      <c r="J475">
        <v>5.9999999999999995E-4</v>
      </c>
      <c r="K475">
        <v>3.2500000000000001E-2</v>
      </c>
      <c r="L475">
        <v>0.4093</v>
      </c>
      <c r="M475">
        <v>8.3799999999999999E-2</v>
      </c>
      <c r="N475">
        <v>0.2994</v>
      </c>
      <c r="O475">
        <v>1.2699999999999999E-2</v>
      </c>
      <c r="P475">
        <v>0.14369999999999999</v>
      </c>
      <c r="Q475" s="1">
        <v>83725.820000000007</v>
      </c>
      <c r="R475">
        <v>0.20369999999999999</v>
      </c>
      <c r="S475">
        <v>0.2167</v>
      </c>
      <c r="T475">
        <v>0.5796</v>
      </c>
      <c r="U475">
        <v>44</v>
      </c>
      <c r="V475" s="1">
        <v>101791.98</v>
      </c>
      <c r="W475">
        <v>113.31</v>
      </c>
      <c r="X475" s="1">
        <v>176728.02</v>
      </c>
      <c r="Y475">
        <v>0.88670000000000004</v>
      </c>
      <c r="Z475">
        <v>9.1999999999999998E-2</v>
      </c>
      <c r="AA475">
        <v>2.1299999999999999E-2</v>
      </c>
      <c r="AB475">
        <v>0.1133</v>
      </c>
      <c r="AC475">
        <v>176.73</v>
      </c>
      <c r="AD475" s="1">
        <v>15902.46</v>
      </c>
      <c r="AE475" s="1">
        <v>1800.94</v>
      </c>
      <c r="AF475" s="1">
        <v>175235.32</v>
      </c>
      <c r="AG475">
        <v>396</v>
      </c>
      <c r="AH475" s="1">
        <v>46931</v>
      </c>
      <c r="AI475" s="1">
        <v>149098</v>
      </c>
      <c r="AJ475">
        <v>183.43</v>
      </c>
      <c r="AK475">
        <v>85.67</v>
      </c>
      <c r="AL475">
        <v>109.93</v>
      </c>
      <c r="AM475">
        <v>4.0999999999999996</v>
      </c>
      <c r="AN475">
        <v>0</v>
      </c>
      <c r="AO475">
        <v>1.0873999999999999</v>
      </c>
      <c r="AP475" s="1">
        <v>2724.61</v>
      </c>
      <c r="AQ475" s="1">
        <v>3176.82</v>
      </c>
      <c r="AR475" s="1">
        <v>11147.65</v>
      </c>
      <c r="AS475" s="1">
        <v>1483.02</v>
      </c>
      <c r="AT475">
        <v>843.14</v>
      </c>
      <c r="AU475" s="1">
        <v>19375.25</v>
      </c>
      <c r="AV475" s="1">
        <v>5441.66</v>
      </c>
      <c r="AW475">
        <v>0.25219999999999998</v>
      </c>
      <c r="AX475" s="1">
        <v>14441.47</v>
      </c>
      <c r="AY475">
        <v>0.6694</v>
      </c>
      <c r="AZ475" s="1">
        <v>1138.6300000000001</v>
      </c>
      <c r="BA475">
        <v>5.28E-2</v>
      </c>
      <c r="BB475">
        <v>552.55999999999995</v>
      </c>
      <c r="BC475">
        <v>2.5600000000000001E-2</v>
      </c>
      <c r="BD475" s="1">
        <v>21574.31</v>
      </c>
      <c r="BE475" s="1">
        <v>3020.21</v>
      </c>
      <c r="BF475">
        <v>0.23150000000000001</v>
      </c>
      <c r="BG475">
        <v>0.61509999999999998</v>
      </c>
      <c r="BH475">
        <v>0.2064</v>
      </c>
      <c r="BI475">
        <v>0.13739999999999999</v>
      </c>
      <c r="BJ475">
        <v>2.5600000000000001E-2</v>
      </c>
      <c r="BK475">
        <v>1.54E-2</v>
      </c>
    </row>
    <row r="476" spans="1:63" x14ac:dyDescent="0.25">
      <c r="A476" t="s">
        <v>476</v>
      </c>
      <c r="B476">
        <v>45799</v>
      </c>
      <c r="C476">
        <v>42</v>
      </c>
      <c r="D476">
        <v>59.06</v>
      </c>
      <c r="E476" s="1">
        <v>2480.4499999999998</v>
      </c>
      <c r="F476" s="1">
        <v>2324.44</v>
      </c>
      <c r="G476">
        <v>1.6799999999999999E-2</v>
      </c>
      <c r="H476">
        <v>4.0000000000000002E-4</v>
      </c>
      <c r="I476">
        <v>5.16E-2</v>
      </c>
      <c r="J476">
        <v>2.2000000000000001E-3</v>
      </c>
      <c r="K476">
        <v>2.8799999999999999E-2</v>
      </c>
      <c r="L476">
        <v>0.83050000000000002</v>
      </c>
      <c r="M476">
        <v>6.9699999999999998E-2</v>
      </c>
      <c r="N476">
        <v>0.2611</v>
      </c>
      <c r="O476">
        <v>4.3E-3</v>
      </c>
      <c r="P476">
        <v>8.2799999999999999E-2</v>
      </c>
      <c r="Q476" s="1">
        <v>66899.08</v>
      </c>
      <c r="R476">
        <v>9.0899999999999995E-2</v>
      </c>
      <c r="S476">
        <v>0.17419999999999999</v>
      </c>
      <c r="T476">
        <v>0.73480000000000001</v>
      </c>
      <c r="U476">
        <v>13.5</v>
      </c>
      <c r="V476" s="1">
        <v>80603.11</v>
      </c>
      <c r="W476">
        <v>175.39</v>
      </c>
      <c r="X476" s="1">
        <v>190022.5</v>
      </c>
      <c r="Y476">
        <v>0.74209999999999998</v>
      </c>
      <c r="Z476">
        <v>0.14949999999999999</v>
      </c>
      <c r="AA476">
        <v>0.1084</v>
      </c>
      <c r="AB476">
        <v>0.25790000000000002</v>
      </c>
      <c r="AC476">
        <v>190.02</v>
      </c>
      <c r="AD476" s="1">
        <v>6113.02</v>
      </c>
      <c r="AE476">
        <v>667.84</v>
      </c>
      <c r="AF476" s="1">
        <v>186464.13</v>
      </c>
      <c r="AG476">
        <v>433</v>
      </c>
      <c r="AH476" s="1">
        <v>41470</v>
      </c>
      <c r="AI476" s="1">
        <v>84005</v>
      </c>
      <c r="AJ476">
        <v>34.380000000000003</v>
      </c>
      <c r="AK476">
        <v>31.5</v>
      </c>
      <c r="AL476">
        <v>33.9</v>
      </c>
      <c r="AM476">
        <v>5.8</v>
      </c>
      <c r="AN476">
        <v>0</v>
      </c>
      <c r="AO476">
        <v>0.61699999999999999</v>
      </c>
      <c r="AP476" s="1">
        <v>1086.81</v>
      </c>
      <c r="AQ476" s="1">
        <v>2237.4299999999998</v>
      </c>
      <c r="AR476" s="1">
        <v>6378.26</v>
      </c>
      <c r="AS476">
        <v>671.2</v>
      </c>
      <c r="AT476">
        <v>401.09</v>
      </c>
      <c r="AU476" s="1">
        <v>10774.79</v>
      </c>
      <c r="AV476" s="1">
        <v>3413.42</v>
      </c>
      <c r="AW476">
        <v>0.32079999999999997</v>
      </c>
      <c r="AX476" s="1">
        <v>5469.66</v>
      </c>
      <c r="AY476">
        <v>0.51400000000000001</v>
      </c>
      <c r="AZ476" s="1">
        <v>1226.76</v>
      </c>
      <c r="BA476">
        <v>0.1153</v>
      </c>
      <c r="BB476">
        <v>530.96</v>
      </c>
      <c r="BC476">
        <v>4.99E-2</v>
      </c>
      <c r="BD476" s="1">
        <v>10640.79</v>
      </c>
      <c r="BE476" s="1">
        <v>1507.67</v>
      </c>
      <c r="BF476">
        <v>0.20549999999999999</v>
      </c>
      <c r="BG476">
        <v>0.58160000000000001</v>
      </c>
      <c r="BH476">
        <v>0.18590000000000001</v>
      </c>
      <c r="BI476">
        <v>0.192</v>
      </c>
      <c r="BJ476">
        <v>2.7799999999999998E-2</v>
      </c>
      <c r="BK476">
        <v>1.2699999999999999E-2</v>
      </c>
    </row>
    <row r="477" spans="1:63" x14ac:dyDescent="0.25">
      <c r="A477" t="s">
        <v>477</v>
      </c>
      <c r="B477">
        <v>44768</v>
      </c>
      <c r="C477">
        <v>13</v>
      </c>
      <c r="D477">
        <v>124.35</v>
      </c>
      <c r="E477" s="1">
        <v>1616.54</v>
      </c>
      <c r="F477" s="1">
        <v>1638.55</v>
      </c>
      <c r="G477">
        <v>1.7100000000000001E-2</v>
      </c>
      <c r="H477">
        <v>1.1999999999999999E-3</v>
      </c>
      <c r="I477">
        <v>1.89E-2</v>
      </c>
      <c r="J477">
        <v>3.7000000000000002E-3</v>
      </c>
      <c r="K477">
        <v>0.1313</v>
      </c>
      <c r="L477">
        <v>0.78390000000000004</v>
      </c>
      <c r="M477">
        <v>4.3999999999999997E-2</v>
      </c>
      <c r="N477">
        <v>0.43109999999999998</v>
      </c>
      <c r="O477">
        <v>1.1900000000000001E-2</v>
      </c>
      <c r="P477">
        <v>0.1368</v>
      </c>
      <c r="Q477" s="1">
        <v>61313.43</v>
      </c>
      <c r="R477">
        <v>0.1026</v>
      </c>
      <c r="S477">
        <v>0.1966</v>
      </c>
      <c r="T477">
        <v>0.70089999999999997</v>
      </c>
      <c r="U477">
        <v>11</v>
      </c>
      <c r="V477" s="1">
        <v>93442.18</v>
      </c>
      <c r="W477">
        <v>142.07</v>
      </c>
      <c r="X477" s="1">
        <v>220297.33</v>
      </c>
      <c r="Y477">
        <v>0.63849999999999996</v>
      </c>
      <c r="Z477">
        <v>0.3332</v>
      </c>
      <c r="AA477">
        <v>2.8299999999999999E-2</v>
      </c>
      <c r="AB477">
        <v>0.36149999999999999</v>
      </c>
      <c r="AC477">
        <v>220.3</v>
      </c>
      <c r="AD477" s="1">
        <v>9143.23</v>
      </c>
      <c r="AE477">
        <v>879.85</v>
      </c>
      <c r="AF477" s="1">
        <v>200698.16</v>
      </c>
      <c r="AG477">
        <v>479</v>
      </c>
      <c r="AH477" s="1">
        <v>37355</v>
      </c>
      <c r="AI477" s="1">
        <v>58358</v>
      </c>
      <c r="AJ477">
        <v>63.55</v>
      </c>
      <c r="AK477">
        <v>41.23</v>
      </c>
      <c r="AL477">
        <v>40.159999999999997</v>
      </c>
      <c r="AM477">
        <v>3.76</v>
      </c>
      <c r="AN477">
        <v>0</v>
      </c>
      <c r="AO477">
        <v>1.0779000000000001</v>
      </c>
      <c r="AP477" s="1">
        <v>2192.52</v>
      </c>
      <c r="AQ477" s="1">
        <v>2226.09</v>
      </c>
      <c r="AR477" s="1">
        <v>7005.07</v>
      </c>
      <c r="AS477">
        <v>845.38</v>
      </c>
      <c r="AT477">
        <v>386.91</v>
      </c>
      <c r="AU477" s="1">
        <v>12655.97</v>
      </c>
      <c r="AV477" s="1">
        <v>3715.99</v>
      </c>
      <c r="AW477">
        <v>0.27910000000000001</v>
      </c>
      <c r="AX477" s="1">
        <v>7796.15</v>
      </c>
      <c r="AY477">
        <v>0.58550000000000002</v>
      </c>
      <c r="AZ477" s="1">
        <v>1214.3</v>
      </c>
      <c r="BA477">
        <v>9.1200000000000003E-2</v>
      </c>
      <c r="BB477">
        <v>589.32000000000005</v>
      </c>
      <c r="BC477">
        <v>4.4299999999999999E-2</v>
      </c>
      <c r="BD477" s="1">
        <v>13315.77</v>
      </c>
      <c r="BE477" s="1">
        <v>2860.03</v>
      </c>
      <c r="BF477">
        <v>0.53159999999999996</v>
      </c>
      <c r="BG477">
        <v>0.56789999999999996</v>
      </c>
      <c r="BH477">
        <v>0.22839999999999999</v>
      </c>
      <c r="BI477">
        <v>0.16009999999999999</v>
      </c>
      <c r="BJ477">
        <v>2.24E-2</v>
      </c>
      <c r="BK477">
        <v>2.1100000000000001E-2</v>
      </c>
    </row>
    <row r="478" spans="1:63" x14ac:dyDescent="0.25">
      <c r="A478" t="s">
        <v>478</v>
      </c>
      <c r="B478">
        <v>44776</v>
      </c>
      <c r="C478">
        <v>59</v>
      </c>
      <c r="D478">
        <v>33.869999999999997</v>
      </c>
      <c r="E478" s="1">
        <v>1998.53</v>
      </c>
      <c r="F478" s="1">
        <v>1904.86</v>
      </c>
      <c r="G478">
        <v>3.0999999999999999E-3</v>
      </c>
      <c r="H478">
        <v>1E-3</v>
      </c>
      <c r="I478">
        <v>6.3E-3</v>
      </c>
      <c r="J478">
        <v>5.0000000000000001E-4</v>
      </c>
      <c r="K478">
        <v>2.1499999999999998E-2</v>
      </c>
      <c r="L478">
        <v>0.9486</v>
      </c>
      <c r="M478">
        <v>1.89E-2</v>
      </c>
      <c r="N478">
        <v>0.48199999999999998</v>
      </c>
      <c r="O478">
        <v>1E-3</v>
      </c>
      <c r="P478">
        <v>0.1671</v>
      </c>
      <c r="Q478" s="1">
        <v>57876.38</v>
      </c>
      <c r="R478">
        <v>0.15970000000000001</v>
      </c>
      <c r="S478">
        <v>0.1681</v>
      </c>
      <c r="T478">
        <v>0.67230000000000001</v>
      </c>
      <c r="U478">
        <v>17</v>
      </c>
      <c r="V478" s="1">
        <v>60420.12</v>
      </c>
      <c r="W478">
        <v>110.51</v>
      </c>
      <c r="X478" s="1">
        <v>162354.60999999999</v>
      </c>
      <c r="Y478">
        <v>0.52</v>
      </c>
      <c r="Z478">
        <v>0.1074</v>
      </c>
      <c r="AA478">
        <v>0.3725</v>
      </c>
      <c r="AB478">
        <v>0.48</v>
      </c>
      <c r="AC478">
        <v>162.35</v>
      </c>
      <c r="AD478" s="1">
        <v>6085.99</v>
      </c>
      <c r="AE478">
        <v>435.32</v>
      </c>
      <c r="AF478" s="1">
        <v>114431.91</v>
      </c>
      <c r="AG478">
        <v>131</v>
      </c>
      <c r="AH478" s="1">
        <v>32520</v>
      </c>
      <c r="AI478" s="1">
        <v>48978</v>
      </c>
      <c r="AJ478">
        <v>51.4</v>
      </c>
      <c r="AK478">
        <v>27.51</v>
      </c>
      <c r="AL478">
        <v>37.520000000000003</v>
      </c>
      <c r="AM478">
        <v>5.2</v>
      </c>
      <c r="AN478" s="1">
        <v>1386.44</v>
      </c>
      <c r="AO478">
        <v>1.3109999999999999</v>
      </c>
      <c r="AP478" s="1">
        <v>1856.08</v>
      </c>
      <c r="AQ478" s="1">
        <v>2019.43</v>
      </c>
      <c r="AR478" s="1">
        <v>6354.86</v>
      </c>
      <c r="AS478">
        <v>677.05</v>
      </c>
      <c r="AT478">
        <v>458.16</v>
      </c>
      <c r="AU478" s="1">
        <v>11365.57</v>
      </c>
      <c r="AV478" s="1">
        <v>6247.99</v>
      </c>
      <c r="AW478">
        <v>0.4415</v>
      </c>
      <c r="AX478" s="1">
        <v>5646.72</v>
      </c>
      <c r="AY478">
        <v>0.39910000000000001</v>
      </c>
      <c r="AZ478" s="1">
        <v>1422.01</v>
      </c>
      <c r="BA478">
        <v>0.10050000000000001</v>
      </c>
      <c r="BB478">
        <v>833.58</v>
      </c>
      <c r="BC478">
        <v>5.8900000000000001E-2</v>
      </c>
      <c r="BD478" s="1">
        <v>14150.3</v>
      </c>
      <c r="BE478" s="1">
        <v>5495.98</v>
      </c>
      <c r="BF478">
        <v>1.7915000000000001</v>
      </c>
      <c r="BG478">
        <v>0.53169999999999995</v>
      </c>
      <c r="BH478">
        <v>0.28239999999999998</v>
      </c>
      <c r="BI478">
        <v>0.1293</v>
      </c>
      <c r="BJ478">
        <v>3.7900000000000003E-2</v>
      </c>
      <c r="BK478">
        <v>1.8700000000000001E-2</v>
      </c>
    </row>
    <row r="479" spans="1:63" x14ac:dyDescent="0.25">
      <c r="A479" t="s">
        <v>479</v>
      </c>
      <c r="B479">
        <v>44784</v>
      </c>
      <c r="C479">
        <v>65</v>
      </c>
      <c r="D479">
        <v>60.01</v>
      </c>
      <c r="E479" s="1">
        <v>3900.41</v>
      </c>
      <c r="F479" s="1">
        <v>3324.99</v>
      </c>
      <c r="G479">
        <v>1.5599999999999999E-2</v>
      </c>
      <c r="H479">
        <v>8.9999999999999998E-4</v>
      </c>
      <c r="I479">
        <v>4.3900000000000002E-2</v>
      </c>
      <c r="J479">
        <v>0</v>
      </c>
      <c r="K479">
        <v>3.6400000000000002E-2</v>
      </c>
      <c r="L479">
        <v>0.78439999999999999</v>
      </c>
      <c r="M479">
        <v>0.1188</v>
      </c>
      <c r="N479">
        <v>0.54800000000000004</v>
      </c>
      <c r="O479">
        <v>1.9599999999999999E-2</v>
      </c>
      <c r="P479">
        <v>0.1938</v>
      </c>
      <c r="Q479" s="1">
        <v>67207.8</v>
      </c>
      <c r="R479">
        <v>0.23680000000000001</v>
      </c>
      <c r="S479">
        <v>0.1789</v>
      </c>
      <c r="T479">
        <v>0.58420000000000005</v>
      </c>
      <c r="U479">
        <v>23</v>
      </c>
      <c r="V479" s="1">
        <v>95829.51</v>
      </c>
      <c r="W479">
        <v>162.62</v>
      </c>
      <c r="X479" s="1">
        <v>124151.99</v>
      </c>
      <c r="Y479">
        <v>0.70609999999999995</v>
      </c>
      <c r="Z479">
        <v>0.25390000000000001</v>
      </c>
      <c r="AA479">
        <v>0.04</v>
      </c>
      <c r="AB479">
        <v>0.29389999999999999</v>
      </c>
      <c r="AC479">
        <v>124.15</v>
      </c>
      <c r="AD479" s="1">
        <v>4327.18</v>
      </c>
      <c r="AE479">
        <v>436.83</v>
      </c>
      <c r="AF479" s="1">
        <v>124470.34</v>
      </c>
      <c r="AG479">
        <v>162</v>
      </c>
      <c r="AH479" s="1">
        <v>33452</v>
      </c>
      <c r="AI479" s="1">
        <v>52017</v>
      </c>
      <c r="AJ479">
        <v>49.53</v>
      </c>
      <c r="AK479">
        <v>32.86</v>
      </c>
      <c r="AL479">
        <v>38.1</v>
      </c>
      <c r="AM479">
        <v>4.5</v>
      </c>
      <c r="AN479">
        <v>0</v>
      </c>
      <c r="AO479">
        <v>0.85340000000000005</v>
      </c>
      <c r="AP479" s="1">
        <v>1583.53</v>
      </c>
      <c r="AQ479" s="1">
        <v>1824.1</v>
      </c>
      <c r="AR479" s="1">
        <v>6759.45</v>
      </c>
      <c r="AS479">
        <v>614.51</v>
      </c>
      <c r="AT479">
        <v>192.21</v>
      </c>
      <c r="AU479" s="1">
        <v>10973.8</v>
      </c>
      <c r="AV479" s="1">
        <v>6563.93</v>
      </c>
      <c r="AW479">
        <v>0.54900000000000004</v>
      </c>
      <c r="AX479" s="1">
        <v>4035.01</v>
      </c>
      <c r="AY479">
        <v>0.33750000000000002</v>
      </c>
      <c r="AZ479">
        <v>580.79999999999995</v>
      </c>
      <c r="BA479">
        <v>4.8599999999999997E-2</v>
      </c>
      <c r="BB479">
        <v>776.02</v>
      </c>
      <c r="BC479">
        <v>6.4899999999999999E-2</v>
      </c>
      <c r="BD479" s="1">
        <v>11955.77</v>
      </c>
      <c r="BE479" s="1">
        <v>4166.54</v>
      </c>
      <c r="BF479">
        <v>1.2461</v>
      </c>
      <c r="BG479">
        <v>0.50490000000000002</v>
      </c>
      <c r="BH479">
        <v>0.22770000000000001</v>
      </c>
      <c r="BI479">
        <v>0.23880000000000001</v>
      </c>
      <c r="BJ479">
        <v>1.6400000000000001E-2</v>
      </c>
      <c r="BK479">
        <v>1.2200000000000001E-2</v>
      </c>
    </row>
    <row r="480" spans="1:63" x14ac:dyDescent="0.25">
      <c r="A480" t="s">
        <v>480</v>
      </c>
      <c r="B480">
        <v>46607</v>
      </c>
      <c r="C480">
        <v>23</v>
      </c>
      <c r="D480">
        <v>200.3</v>
      </c>
      <c r="E480" s="1">
        <v>4607.01</v>
      </c>
      <c r="F480" s="1">
        <v>4602.3900000000003</v>
      </c>
      <c r="G480">
        <v>0.21529999999999999</v>
      </c>
      <c r="H480">
        <v>6.9999999999999999E-4</v>
      </c>
      <c r="I480">
        <v>0.15840000000000001</v>
      </c>
      <c r="J480">
        <v>6.9999999999999999E-4</v>
      </c>
      <c r="K480">
        <v>3.2599999999999997E-2</v>
      </c>
      <c r="L480">
        <v>0.5353</v>
      </c>
      <c r="M480">
        <v>5.7099999999999998E-2</v>
      </c>
      <c r="N480">
        <v>0.1153</v>
      </c>
      <c r="O480">
        <v>3.1E-2</v>
      </c>
      <c r="P480">
        <v>9.9299999999999999E-2</v>
      </c>
      <c r="Q480" s="1">
        <v>85307.44</v>
      </c>
      <c r="R480">
        <v>0.1237</v>
      </c>
      <c r="S480">
        <v>0.18729999999999999</v>
      </c>
      <c r="T480">
        <v>0.68899999999999995</v>
      </c>
      <c r="U480">
        <v>17</v>
      </c>
      <c r="V480" s="1">
        <v>126081.41</v>
      </c>
      <c r="W480">
        <v>271</v>
      </c>
      <c r="X480" s="1">
        <v>278514.19</v>
      </c>
      <c r="Y480">
        <v>0.6946</v>
      </c>
      <c r="Z480">
        <v>0.27239999999999998</v>
      </c>
      <c r="AA480">
        <v>3.3000000000000002E-2</v>
      </c>
      <c r="AB480">
        <v>0.3054</v>
      </c>
      <c r="AC480">
        <v>278.51</v>
      </c>
      <c r="AD480" s="1">
        <v>15343.81</v>
      </c>
      <c r="AE480" s="1">
        <v>1116.48</v>
      </c>
      <c r="AF480" s="1">
        <v>288304.83</v>
      </c>
      <c r="AG480">
        <v>576</v>
      </c>
      <c r="AH480" s="1">
        <v>57249</v>
      </c>
      <c r="AI480" s="1">
        <v>131666</v>
      </c>
      <c r="AJ480">
        <v>86</v>
      </c>
      <c r="AK480">
        <v>50.32</v>
      </c>
      <c r="AL480">
        <v>63.52</v>
      </c>
      <c r="AM480">
        <v>5.2</v>
      </c>
      <c r="AN480">
        <v>0</v>
      </c>
      <c r="AO480">
        <v>0.73080000000000001</v>
      </c>
      <c r="AP480" s="1">
        <v>1972.21</v>
      </c>
      <c r="AQ480" s="1">
        <v>2639.61</v>
      </c>
      <c r="AR480" s="1">
        <v>9303.9599999999991</v>
      </c>
      <c r="AS480">
        <v>931.87</v>
      </c>
      <c r="AT480">
        <v>453.38</v>
      </c>
      <c r="AU480" s="1">
        <v>15301.03</v>
      </c>
      <c r="AV480" s="1">
        <v>2594.81</v>
      </c>
      <c r="AW480">
        <v>0.14979999999999999</v>
      </c>
      <c r="AX480" s="1">
        <v>13380.63</v>
      </c>
      <c r="AY480">
        <v>0.77259999999999995</v>
      </c>
      <c r="AZ480" s="1">
        <v>1012.04</v>
      </c>
      <c r="BA480">
        <v>5.8400000000000001E-2</v>
      </c>
      <c r="BB480">
        <v>331.22</v>
      </c>
      <c r="BC480">
        <v>1.9099999999999999E-2</v>
      </c>
      <c r="BD480" s="1">
        <v>17318.7</v>
      </c>
      <c r="BE480">
        <v>348.86</v>
      </c>
      <c r="BF480">
        <v>3.5999999999999997E-2</v>
      </c>
      <c r="BG480">
        <v>0.63560000000000005</v>
      </c>
      <c r="BH480">
        <v>0.19850000000000001</v>
      </c>
      <c r="BI480">
        <v>0.1225</v>
      </c>
      <c r="BJ480">
        <v>2.8199999999999999E-2</v>
      </c>
      <c r="BK480">
        <v>1.5100000000000001E-2</v>
      </c>
    </row>
    <row r="481" spans="1:63" x14ac:dyDescent="0.25">
      <c r="A481" t="s">
        <v>481</v>
      </c>
      <c r="B481">
        <v>47738</v>
      </c>
      <c r="C481">
        <v>86</v>
      </c>
      <c r="D481">
        <v>8.51</v>
      </c>
      <c r="E481">
        <v>731.98</v>
      </c>
      <c r="F481">
        <v>735.97</v>
      </c>
      <c r="G481">
        <v>2.7000000000000001E-3</v>
      </c>
      <c r="H481">
        <v>0</v>
      </c>
      <c r="I481">
        <v>8.2000000000000007E-3</v>
      </c>
      <c r="J481">
        <v>0</v>
      </c>
      <c r="K481">
        <v>2.7199999999999998E-2</v>
      </c>
      <c r="L481">
        <v>0.94430000000000003</v>
      </c>
      <c r="M481">
        <v>1.77E-2</v>
      </c>
      <c r="N481">
        <v>0.30880000000000002</v>
      </c>
      <c r="O481">
        <v>6.7999999999999996E-3</v>
      </c>
      <c r="P481">
        <v>0.13900000000000001</v>
      </c>
      <c r="Q481" s="1">
        <v>60208.53</v>
      </c>
      <c r="R481">
        <v>0.1148</v>
      </c>
      <c r="S481">
        <v>0.19670000000000001</v>
      </c>
      <c r="T481">
        <v>0.6885</v>
      </c>
      <c r="U481">
        <v>12</v>
      </c>
      <c r="V481" s="1">
        <v>40718.080000000002</v>
      </c>
      <c r="W481">
        <v>58.18</v>
      </c>
      <c r="X481" s="1">
        <v>132887.25</v>
      </c>
      <c r="Y481">
        <v>0.90859999999999996</v>
      </c>
      <c r="Z481">
        <v>5.2200000000000003E-2</v>
      </c>
      <c r="AA481">
        <v>3.9199999999999999E-2</v>
      </c>
      <c r="AB481">
        <v>9.1399999999999995E-2</v>
      </c>
      <c r="AC481">
        <v>132.88999999999999</v>
      </c>
      <c r="AD481" s="1">
        <v>3184.44</v>
      </c>
      <c r="AE481">
        <v>355.57</v>
      </c>
      <c r="AF481" s="1">
        <v>130794.12</v>
      </c>
      <c r="AG481">
        <v>190</v>
      </c>
      <c r="AH481" s="1">
        <v>32097</v>
      </c>
      <c r="AI481" s="1">
        <v>47421</v>
      </c>
      <c r="AJ481">
        <v>38.450000000000003</v>
      </c>
      <c r="AK481">
        <v>23.29</v>
      </c>
      <c r="AL481">
        <v>24.9</v>
      </c>
      <c r="AM481">
        <v>4.5</v>
      </c>
      <c r="AN481" s="1">
        <v>1629.28</v>
      </c>
      <c r="AO481">
        <v>1.8376999999999999</v>
      </c>
      <c r="AP481" s="1">
        <v>1581.99</v>
      </c>
      <c r="AQ481" s="1">
        <v>2347.6999999999998</v>
      </c>
      <c r="AR481" s="1">
        <v>8006.39</v>
      </c>
      <c r="AS481">
        <v>417.49</v>
      </c>
      <c r="AT481">
        <v>320.47000000000003</v>
      </c>
      <c r="AU481" s="1">
        <v>12674.03</v>
      </c>
      <c r="AV481" s="1">
        <v>8716.26</v>
      </c>
      <c r="AW481">
        <v>0.56889999999999996</v>
      </c>
      <c r="AX481" s="1">
        <v>4082.14</v>
      </c>
      <c r="AY481">
        <v>0.26640000000000003</v>
      </c>
      <c r="AZ481" s="1">
        <v>1614.41</v>
      </c>
      <c r="BA481">
        <v>0.10539999999999999</v>
      </c>
      <c r="BB481">
        <v>908.26</v>
      </c>
      <c r="BC481">
        <v>5.9299999999999999E-2</v>
      </c>
      <c r="BD481" s="1">
        <v>15321.07</v>
      </c>
      <c r="BE481" s="1">
        <v>8615.84</v>
      </c>
      <c r="BF481">
        <v>3.4653999999999998</v>
      </c>
      <c r="BG481">
        <v>0.5726</v>
      </c>
      <c r="BH481">
        <v>0.23710000000000001</v>
      </c>
      <c r="BI481">
        <v>0.14779999999999999</v>
      </c>
      <c r="BJ481">
        <v>3.1899999999999998E-2</v>
      </c>
      <c r="BK481">
        <v>1.06E-2</v>
      </c>
    </row>
    <row r="482" spans="1:63" x14ac:dyDescent="0.25">
      <c r="A482" t="s">
        <v>482</v>
      </c>
      <c r="B482">
        <v>44792</v>
      </c>
      <c r="C482">
        <v>9</v>
      </c>
      <c r="D482">
        <v>403.17</v>
      </c>
      <c r="E482" s="1">
        <v>3628.53</v>
      </c>
      <c r="F482" s="1">
        <v>3278.04</v>
      </c>
      <c r="G482">
        <v>1.6199999999999999E-2</v>
      </c>
      <c r="H482">
        <v>5.9999999999999995E-4</v>
      </c>
      <c r="I482">
        <v>0.71889999999999998</v>
      </c>
      <c r="J482">
        <v>8.9999999999999998E-4</v>
      </c>
      <c r="K482">
        <v>3.8399999999999997E-2</v>
      </c>
      <c r="L482">
        <v>0.1537</v>
      </c>
      <c r="M482">
        <v>7.1300000000000002E-2</v>
      </c>
      <c r="N482">
        <v>0.55210000000000004</v>
      </c>
      <c r="O482">
        <v>1.6199999999999999E-2</v>
      </c>
      <c r="P482">
        <v>0.185</v>
      </c>
      <c r="Q482" s="1">
        <v>80739.759999999995</v>
      </c>
      <c r="R482">
        <v>0.14230000000000001</v>
      </c>
      <c r="S482">
        <v>0.17</v>
      </c>
      <c r="T482">
        <v>0.68769999999999998</v>
      </c>
      <c r="U482">
        <v>45</v>
      </c>
      <c r="V482" s="1">
        <v>88863.98</v>
      </c>
      <c r="W482">
        <v>80.63</v>
      </c>
      <c r="X482" s="1">
        <v>221235.63</v>
      </c>
      <c r="Y482">
        <v>0.77800000000000002</v>
      </c>
      <c r="Z482">
        <v>0.19839999999999999</v>
      </c>
      <c r="AA482">
        <v>2.3599999999999999E-2</v>
      </c>
      <c r="AB482">
        <v>0.222</v>
      </c>
      <c r="AC482">
        <v>221.24</v>
      </c>
      <c r="AD482" s="1">
        <v>13609.27</v>
      </c>
      <c r="AE482" s="1">
        <v>1657.3</v>
      </c>
      <c r="AF482" s="1">
        <v>212273.68</v>
      </c>
      <c r="AG482">
        <v>496</v>
      </c>
      <c r="AH482" s="1">
        <v>40467</v>
      </c>
      <c r="AI482" s="1">
        <v>63957</v>
      </c>
      <c r="AJ482">
        <v>103.79</v>
      </c>
      <c r="AK482">
        <v>59.38</v>
      </c>
      <c r="AL482">
        <v>64.849999999999994</v>
      </c>
      <c r="AM482">
        <v>4.3899999999999997</v>
      </c>
      <c r="AN482">
        <v>0</v>
      </c>
      <c r="AO482">
        <v>1.3156000000000001</v>
      </c>
      <c r="AP482" s="1">
        <v>3071.92</v>
      </c>
      <c r="AQ482" s="1">
        <v>3521.05</v>
      </c>
      <c r="AR482" s="1">
        <v>9762.5499999999993</v>
      </c>
      <c r="AS482" s="1">
        <v>1330.1</v>
      </c>
      <c r="AT482">
        <v>308.85000000000002</v>
      </c>
      <c r="AU482" s="1">
        <v>17994.47</v>
      </c>
      <c r="AV482" s="1">
        <v>4605.29</v>
      </c>
      <c r="AW482">
        <v>0.2387</v>
      </c>
      <c r="AX482" s="1">
        <v>13025.43</v>
      </c>
      <c r="AY482">
        <v>0.67510000000000003</v>
      </c>
      <c r="AZ482" s="1">
        <v>1133.8</v>
      </c>
      <c r="BA482">
        <v>5.8799999999999998E-2</v>
      </c>
      <c r="BB482">
        <v>529.11</v>
      </c>
      <c r="BC482">
        <v>2.7400000000000001E-2</v>
      </c>
      <c r="BD482" s="1">
        <v>19293.64</v>
      </c>
      <c r="BE482" s="1">
        <v>1268.45</v>
      </c>
      <c r="BF482">
        <v>0.17660000000000001</v>
      </c>
      <c r="BG482">
        <v>0.56469999999999998</v>
      </c>
      <c r="BH482">
        <v>0.2311</v>
      </c>
      <c r="BI482">
        <v>0.15609999999999999</v>
      </c>
      <c r="BJ482">
        <v>3.0200000000000001E-2</v>
      </c>
      <c r="BK482">
        <v>1.7899999999999999E-2</v>
      </c>
    </row>
    <row r="483" spans="1:63" x14ac:dyDescent="0.25">
      <c r="A483" t="s">
        <v>483</v>
      </c>
      <c r="B483">
        <v>47951</v>
      </c>
      <c r="C483">
        <v>28</v>
      </c>
      <c r="D483">
        <v>65.569999999999993</v>
      </c>
      <c r="E483" s="1">
        <v>1835.95</v>
      </c>
      <c r="F483" s="1">
        <v>1429.77</v>
      </c>
      <c r="G483">
        <v>2.8E-3</v>
      </c>
      <c r="H483">
        <v>2.0999999999999999E-3</v>
      </c>
      <c r="I483">
        <v>5.7299999999999997E-2</v>
      </c>
      <c r="J483">
        <v>0</v>
      </c>
      <c r="K483">
        <v>1.3299999999999999E-2</v>
      </c>
      <c r="L483">
        <v>0.84689999999999999</v>
      </c>
      <c r="M483">
        <v>7.7600000000000002E-2</v>
      </c>
      <c r="N483">
        <v>0.93830000000000002</v>
      </c>
      <c r="O483">
        <v>0</v>
      </c>
      <c r="P483">
        <v>0.105</v>
      </c>
      <c r="Q483" s="1">
        <v>58591.44</v>
      </c>
      <c r="R483">
        <v>0.25209999999999999</v>
      </c>
      <c r="S483">
        <v>0.22689999999999999</v>
      </c>
      <c r="T483">
        <v>0.52100000000000002</v>
      </c>
      <c r="U483">
        <v>13</v>
      </c>
      <c r="V483" s="1">
        <v>84486.92</v>
      </c>
      <c r="W483">
        <v>134.16999999999999</v>
      </c>
      <c r="X483" s="1">
        <v>135731.46</v>
      </c>
      <c r="Y483">
        <v>0.65869999999999995</v>
      </c>
      <c r="Z483">
        <v>0.25169999999999998</v>
      </c>
      <c r="AA483">
        <v>8.9599999999999999E-2</v>
      </c>
      <c r="AB483">
        <v>0.34129999999999999</v>
      </c>
      <c r="AC483">
        <v>135.72999999999999</v>
      </c>
      <c r="AD483" s="1">
        <v>2995.82</v>
      </c>
      <c r="AE483">
        <v>345.63</v>
      </c>
      <c r="AF483" s="1">
        <v>111462.52</v>
      </c>
      <c r="AG483">
        <v>115</v>
      </c>
      <c r="AH483" s="1">
        <v>30086</v>
      </c>
      <c r="AI483" s="1">
        <v>46401</v>
      </c>
      <c r="AJ483">
        <v>22.8</v>
      </c>
      <c r="AK483">
        <v>22</v>
      </c>
      <c r="AL483">
        <v>22</v>
      </c>
      <c r="AM483">
        <v>5</v>
      </c>
      <c r="AN483">
        <v>0</v>
      </c>
      <c r="AO483">
        <v>0.78129999999999999</v>
      </c>
      <c r="AP483" s="1">
        <v>1473.95</v>
      </c>
      <c r="AQ483" s="1">
        <v>2490.9</v>
      </c>
      <c r="AR483" s="1">
        <v>7544.67</v>
      </c>
      <c r="AS483">
        <v>610.24</v>
      </c>
      <c r="AT483">
        <v>318.33999999999997</v>
      </c>
      <c r="AU483" s="1">
        <v>12438.1</v>
      </c>
      <c r="AV483" s="1">
        <v>9631.32</v>
      </c>
      <c r="AW483">
        <v>0.68310000000000004</v>
      </c>
      <c r="AX483" s="1">
        <v>2907.68</v>
      </c>
      <c r="AY483">
        <v>0.20619999999999999</v>
      </c>
      <c r="AZ483">
        <v>329.73</v>
      </c>
      <c r="BA483">
        <v>2.3400000000000001E-2</v>
      </c>
      <c r="BB483" s="1">
        <v>1231.1099999999999</v>
      </c>
      <c r="BC483">
        <v>8.7300000000000003E-2</v>
      </c>
      <c r="BD483" s="1">
        <v>14099.83</v>
      </c>
      <c r="BE483" s="1">
        <v>5899.62</v>
      </c>
      <c r="BF483">
        <v>2.395</v>
      </c>
      <c r="BG483">
        <v>0.51380000000000003</v>
      </c>
      <c r="BH483">
        <v>0.20119999999999999</v>
      </c>
      <c r="BI483">
        <v>0.22389999999999999</v>
      </c>
      <c r="BJ483">
        <v>4.2700000000000002E-2</v>
      </c>
      <c r="BK483">
        <v>1.84E-2</v>
      </c>
    </row>
    <row r="484" spans="1:63" x14ac:dyDescent="0.25">
      <c r="A484" t="s">
        <v>484</v>
      </c>
      <c r="B484">
        <v>48363</v>
      </c>
      <c r="C484">
        <v>53</v>
      </c>
      <c r="D484">
        <v>18.73</v>
      </c>
      <c r="E484">
        <v>992.43</v>
      </c>
      <c r="F484" s="1">
        <v>1201.08</v>
      </c>
      <c r="G484">
        <v>5.0000000000000001E-3</v>
      </c>
      <c r="H484">
        <v>8.0000000000000004E-4</v>
      </c>
      <c r="I484">
        <v>0</v>
      </c>
      <c r="J484">
        <v>0</v>
      </c>
      <c r="K484">
        <v>1.7500000000000002E-2</v>
      </c>
      <c r="L484">
        <v>0.9667</v>
      </c>
      <c r="M484">
        <v>0.01</v>
      </c>
      <c r="N484">
        <v>0.1996</v>
      </c>
      <c r="O484">
        <v>1.6999999999999999E-3</v>
      </c>
      <c r="P484">
        <v>0.12330000000000001</v>
      </c>
      <c r="Q484" s="1">
        <v>61146.48</v>
      </c>
      <c r="R484">
        <v>0.12989999999999999</v>
      </c>
      <c r="S484">
        <v>0.10390000000000001</v>
      </c>
      <c r="T484">
        <v>0.76619999999999999</v>
      </c>
      <c r="U484">
        <v>5</v>
      </c>
      <c r="V484" s="1">
        <v>95204.800000000003</v>
      </c>
      <c r="W484">
        <v>193.38</v>
      </c>
      <c r="X484" s="1">
        <v>208018.66</v>
      </c>
      <c r="Y484">
        <v>0.78180000000000005</v>
      </c>
      <c r="Z484">
        <v>0.1583</v>
      </c>
      <c r="AA484">
        <v>5.9900000000000002E-2</v>
      </c>
      <c r="AB484">
        <v>0.21820000000000001</v>
      </c>
      <c r="AC484">
        <v>208.02</v>
      </c>
      <c r="AD484" s="1">
        <v>6625.53</v>
      </c>
      <c r="AE484">
        <v>839.04</v>
      </c>
      <c r="AF484" s="1">
        <v>153823.48000000001</v>
      </c>
      <c r="AG484">
        <v>294</v>
      </c>
      <c r="AH484" s="1">
        <v>36648</v>
      </c>
      <c r="AI484" s="1">
        <v>72662</v>
      </c>
      <c r="AJ484">
        <v>49.6</v>
      </c>
      <c r="AK484">
        <v>30.71</v>
      </c>
      <c r="AL484">
        <v>30.76</v>
      </c>
      <c r="AM484">
        <v>5.0999999999999996</v>
      </c>
      <c r="AN484">
        <v>0</v>
      </c>
      <c r="AO484">
        <v>0.88660000000000005</v>
      </c>
      <c r="AP484" s="1">
        <v>1395.15</v>
      </c>
      <c r="AQ484" s="1">
        <v>2015.39</v>
      </c>
      <c r="AR484" s="1">
        <v>6357.78</v>
      </c>
      <c r="AS484">
        <v>402.64</v>
      </c>
      <c r="AT484">
        <v>453.09</v>
      </c>
      <c r="AU484" s="1">
        <v>10624.05</v>
      </c>
      <c r="AV484" s="1">
        <v>4289.1899999999996</v>
      </c>
      <c r="AW484">
        <v>0.35549999999999998</v>
      </c>
      <c r="AX484" s="1">
        <v>4718.6499999999996</v>
      </c>
      <c r="AY484">
        <v>0.3911</v>
      </c>
      <c r="AZ484" s="1">
        <v>2631.96</v>
      </c>
      <c r="BA484">
        <v>0.21820000000000001</v>
      </c>
      <c r="BB484">
        <v>424.62</v>
      </c>
      <c r="BC484">
        <v>3.5200000000000002E-2</v>
      </c>
      <c r="BD484" s="1">
        <v>12064.42</v>
      </c>
      <c r="BE484" s="1">
        <v>5319.62</v>
      </c>
      <c r="BF484">
        <v>0.95960000000000001</v>
      </c>
      <c r="BG484">
        <v>0.55769999999999997</v>
      </c>
      <c r="BH484">
        <v>0.2291</v>
      </c>
      <c r="BI484">
        <v>0.1346</v>
      </c>
      <c r="BJ484">
        <v>2.8899999999999999E-2</v>
      </c>
      <c r="BK484">
        <v>4.9799999999999997E-2</v>
      </c>
    </row>
    <row r="485" spans="1:63" x14ac:dyDescent="0.25">
      <c r="A485" t="s">
        <v>485</v>
      </c>
      <c r="B485">
        <v>44800</v>
      </c>
      <c r="C485">
        <v>119</v>
      </c>
      <c r="D485">
        <v>202.4</v>
      </c>
      <c r="E485" s="1">
        <v>24085.68</v>
      </c>
      <c r="F485" s="1">
        <v>22619.85</v>
      </c>
      <c r="G485">
        <v>2.7900000000000001E-2</v>
      </c>
      <c r="H485">
        <v>2.0000000000000001E-4</v>
      </c>
      <c r="I485">
        <v>0.1583</v>
      </c>
      <c r="J485">
        <v>1.1000000000000001E-3</v>
      </c>
      <c r="K485">
        <v>0.17499999999999999</v>
      </c>
      <c r="L485">
        <v>0.5756</v>
      </c>
      <c r="M485">
        <v>6.1899999999999997E-2</v>
      </c>
      <c r="N485">
        <v>0.5847</v>
      </c>
      <c r="O485">
        <v>0.14369999999999999</v>
      </c>
      <c r="P485">
        <v>0.17730000000000001</v>
      </c>
      <c r="Q485" s="1">
        <v>70623.42</v>
      </c>
      <c r="R485">
        <v>0.27389999999999998</v>
      </c>
      <c r="S485">
        <v>0.19869999999999999</v>
      </c>
      <c r="T485">
        <v>0.52739999999999998</v>
      </c>
      <c r="U485">
        <v>110</v>
      </c>
      <c r="V485" s="1">
        <v>104741.55</v>
      </c>
      <c r="W485">
        <v>218.9</v>
      </c>
      <c r="X485" s="1">
        <v>117362.65</v>
      </c>
      <c r="Y485">
        <v>0.65210000000000001</v>
      </c>
      <c r="Z485">
        <v>0.28970000000000001</v>
      </c>
      <c r="AA485">
        <v>5.8299999999999998E-2</v>
      </c>
      <c r="AB485">
        <v>0.34789999999999999</v>
      </c>
      <c r="AC485">
        <v>117.36</v>
      </c>
      <c r="AD485" s="1">
        <v>4749.82</v>
      </c>
      <c r="AE485">
        <v>494.4</v>
      </c>
      <c r="AF485" s="1">
        <v>106453.85</v>
      </c>
      <c r="AG485">
        <v>104</v>
      </c>
      <c r="AH485" s="1">
        <v>35626</v>
      </c>
      <c r="AI485" s="1">
        <v>53085</v>
      </c>
      <c r="AJ485">
        <v>65.05</v>
      </c>
      <c r="AK485">
        <v>34.68</v>
      </c>
      <c r="AL485">
        <v>48.57</v>
      </c>
      <c r="AM485">
        <v>3.85</v>
      </c>
      <c r="AN485">
        <v>0</v>
      </c>
      <c r="AO485">
        <v>0.81389999999999996</v>
      </c>
      <c r="AP485" s="1">
        <v>1287.93</v>
      </c>
      <c r="AQ485" s="1">
        <v>1956.78</v>
      </c>
      <c r="AR485" s="1">
        <v>7289.75</v>
      </c>
      <c r="AS485">
        <v>656.02</v>
      </c>
      <c r="AT485">
        <v>438.77</v>
      </c>
      <c r="AU485" s="1">
        <v>11629.25</v>
      </c>
      <c r="AV485" s="1">
        <v>7159.38</v>
      </c>
      <c r="AW485">
        <v>0.50049999999999994</v>
      </c>
      <c r="AX485" s="1">
        <v>5116.34</v>
      </c>
      <c r="AY485">
        <v>0.35770000000000002</v>
      </c>
      <c r="AZ485">
        <v>854.59</v>
      </c>
      <c r="BA485">
        <v>5.9700000000000003E-2</v>
      </c>
      <c r="BB485" s="1">
        <v>1172.8699999999999</v>
      </c>
      <c r="BC485">
        <v>8.2000000000000003E-2</v>
      </c>
      <c r="BD485" s="1">
        <v>14303.18</v>
      </c>
      <c r="BE485" s="1">
        <v>5391.02</v>
      </c>
      <c r="BF485">
        <v>1.8035000000000001</v>
      </c>
      <c r="BG485">
        <v>0.57979999999999998</v>
      </c>
      <c r="BH485">
        <v>0.20749999999999999</v>
      </c>
      <c r="BI485">
        <v>0.17230000000000001</v>
      </c>
      <c r="BJ485">
        <v>3.1099999999999999E-2</v>
      </c>
      <c r="BK485">
        <v>9.4000000000000004E-3</v>
      </c>
    </row>
    <row r="486" spans="1:63" x14ac:dyDescent="0.25">
      <c r="A486" t="s">
        <v>486</v>
      </c>
      <c r="B486">
        <v>49221</v>
      </c>
      <c r="C486">
        <v>99</v>
      </c>
      <c r="D486">
        <v>16.05</v>
      </c>
      <c r="E486" s="1">
        <v>1589.43</v>
      </c>
      <c r="F486" s="1">
        <v>1453.33</v>
      </c>
      <c r="G486">
        <v>1.4E-3</v>
      </c>
      <c r="H486">
        <v>0</v>
      </c>
      <c r="I486">
        <v>1.0999999999999999E-2</v>
      </c>
      <c r="J486">
        <v>2.0999999999999999E-3</v>
      </c>
      <c r="K486">
        <v>1.72E-2</v>
      </c>
      <c r="L486">
        <v>0.95740000000000003</v>
      </c>
      <c r="M486">
        <v>1.0999999999999999E-2</v>
      </c>
      <c r="N486">
        <v>0.43380000000000002</v>
      </c>
      <c r="O486">
        <v>6.9999999999999999E-4</v>
      </c>
      <c r="P486">
        <v>0.111</v>
      </c>
      <c r="Q486" s="1">
        <v>56342.87</v>
      </c>
      <c r="R486">
        <v>0.21240000000000001</v>
      </c>
      <c r="S486">
        <v>0.19470000000000001</v>
      </c>
      <c r="T486">
        <v>0.59289999999999998</v>
      </c>
      <c r="U486">
        <v>12.8</v>
      </c>
      <c r="V486" s="1">
        <v>67260.7</v>
      </c>
      <c r="W486">
        <v>120.88</v>
      </c>
      <c r="X486" s="1">
        <v>153252.76999999999</v>
      </c>
      <c r="Y486">
        <v>0.88890000000000002</v>
      </c>
      <c r="Z486">
        <v>5.5599999999999997E-2</v>
      </c>
      <c r="AA486">
        <v>5.5500000000000001E-2</v>
      </c>
      <c r="AB486">
        <v>0.1111</v>
      </c>
      <c r="AC486">
        <v>153.25</v>
      </c>
      <c r="AD486" s="1">
        <v>4735.74</v>
      </c>
      <c r="AE486">
        <v>606</v>
      </c>
      <c r="AF486" s="1">
        <v>141272.15</v>
      </c>
      <c r="AG486">
        <v>247</v>
      </c>
      <c r="AH486" s="1">
        <v>35195</v>
      </c>
      <c r="AI486" s="1">
        <v>55476</v>
      </c>
      <c r="AJ486">
        <v>39.83</v>
      </c>
      <c r="AK486">
        <v>30.35</v>
      </c>
      <c r="AL486">
        <v>30.85</v>
      </c>
      <c r="AM486">
        <v>6.1</v>
      </c>
      <c r="AN486">
        <v>0</v>
      </c>
      <c r="AO486">
        <v>1.0026999999999999</v>
      </c>
      <c r="AP486" s="1">
        <v>1450.97</v>
      </c>
      <c r="AQ486" s="1">
        <v>2708.45</v>
      </c>
      <c r="AR486" s="1">
        <v>7708.08</v>
      </c>
      <c r="AS486">
        <v>803.71</v>
      </c>
      <c r="AT486">
        <v>492.72</v>
      </c>
      <c r="AU486" s="1">
        <v>13163.93</v>
      </c>
      <c r="AV486" s="1">
        <v>8005.15</v>
      </c>
      <c r="AW486">
        <v>0.54730000000000001</v>
      </c>
      <c r="AX486" s="1">
        <v>4286.13</v>
      </c>
      <c r="AY486">
        <v>0.29310000000000003</v>
      </c>
      <c r="AZ486" s="1">
        <v>1260.73</v>
      </c>
      <c r="BA486">
        <v>8.6199999999999999E-2</v>
      </c>
      <c r="BB486" s="1">
        <v>1073.29</v>
      </c>
      <c r="BC486">
        <v>7.3400000000000007E-2</v>
      </c>
      <c r="BD486" s="1">
        <v>14625.3</v>
      </c>
      <c r="BE486" s="1">
        <v>5684.49</v>
      </c>
      <c r="BF486">
        <v>1.4179999999999999</v>
      </c>
      <c r="BG486">
        <v>0.47499999999999998</v>
      </c>
      <c r="BH486">
        <v>0.24060000000000001</v>
      </c>
      <c r="BI486">
        <v>0.24970000000000001</v>
      </c>
      <c r="BJ486">
        <v>2.29E-2</v>
      </c>
      <c r="BK486">
        <v>1.18E-2</v>
      </c>
    </row>
    <row r="487" spans="1:63" x14ac:dyDescent="0.25">
      <c r="A487" t="s">
        <v>487</v>
      </c>
      <c r="B487">
        <v>50583</v>
      </c>
      <c r="C487">
        <v>118</v>
      </c>
      <c r="D487">
        <v>10.94</v>
      </c>
      <c r="E487" s="1">
        <v>1290.5899999999999</v>
      </c>
      <c r="F487" s="1">
        <v>1321.02</v>
      </c>
      <c r="G487">
        <v>8.0000000000000004E-4</v>
      </c>
      <c r="H487">
        <v>0</v>
      </c>
      <c r="I487">
        <v>6.1000000000000004E-3</v>
      </c>
      <c r="J487">
        <v>8.0000000000000004E-4</v>
      </c>
      <c r="K487">
        <v>2.12E-2</v>
      </c>
      <c r="L487">
        <v>0.95760000000000001</v>
      </c>
      <c r="M487">
        <v>1.3599999999999999E-2</v>
      </c>
      <c r="N487">
        <v>0.34510000000000002</v>
      </c>
      <c r="O487">
        <v>5.9200000000000003E-2</v>
      </c>
      <c r="P487">
        <v>0.1363</v>
      </c>
      <c r="Q487" s="1">
        <v>58494.91</v>
      </c>
      <c r="R487">
        <v>0.1681</v>
      </c>
      <c r="S487">
        <v>0.2301</v>
      </c>
      <c r="T487">
        <v>0.6018</v>
      </c>
      <c r="U487">
        <v>8.83</v>
      </c>
      <c r="V487" s="1">
        <v>70576.100000000006</v>
      </c>
      <c r="W487">
        <v>141.55000000000001</v>
      </c>
      <c r="X487" s="1">
        <v>400359.12</v>
      </c>
      <c r="Y487">
        <v>0.58889999999999998</v>
      </c>
      <c r="Z487">
        <v>9.0300000000000005E-2</v>
      </c>
      <c r="AA487">
        <v>0.32079999999999997</v>
      </c>
      <c r="AB487">
        <v>0.41110000000000002</v>
      </c>
      <c r="AC487">
        <v>400.36</v>
      </c>
      <c r="AD487" s="1">
        <v>14000.54</v>
      </c>
      <c r="AE487">
        <v>838.25</v>
      </c>
      <c r="AF487" s="1">
        <v>253637.35</v>
      </c>
      <c r="AG487">
        <v>553</v>
      </c>
      <c r="AH487" s="1">
        <v>28473</v>
      </c>
      <c r="AI487" s="1">
        <v>52613</v>
      </c>
      <c r="AJ487">
        <v>48.7</v>
      </c>
      <c r="AK487">
        <v>27.97</v>
      </c>
      <c r="AL487">
        <v>31.88</v>
      </c>
      <c r="AM487">
        <v>4.7</v>
      </c>
      <c r="AN487">
        <v>0</v>
      </c>
      <c r="AO487">
        <v>1.4495</v>
      </c>
      <c r="AP487" s="1">
        <v>1669.86</v>
      </c>
      <c r="AQ487" s="1">
        <v>2508.04</v>
      </c>
      <c r="AR487" s="1">
        <v>7970.65</v>
      </c>
      <c r="AS487">
        <v>939.1</v>
      </c>
      <c r="AT487">
        <v>356.62</v>
      </c>
      <c r="AU487" s="1">
        <v>13444.28</v>
      </c>
      <c r="AV487" s="1">
        <v>5022.99</v>
      </c>
      <c r="AW487">
        <v>0.29020000000000001</v>
      </c>
      <c r="AX487" s="1">
        <v>9433.2900000000009</v>
      </c>
      <c r="AY487">
        <v>0.54510000000000003</v>
      </c>
      <c r="AZ487" s="1">
        <v>1544.8</v>
      </c>
      <c r="BA487">
        <v>8.9300000000000004E-2</v>
      </c>
      <c r="BB487" s="1">
        <v>1304.98</v>
      </c>
      <c r="BC487">
        <v>7.5399999999999995E-2</v>
      </c>
      <c r="BD487" s="1">
        <v>17306.060000000001</v>
      </c>
      <c r="BE487" s="1">
        <v>4545.1899999999996</v>
      </c>
      <c r="BF487">
        <v>1.0232000000000001</v>
      </c>
      <c r="BG487">
        <v>0.52</v>
      </c>
      <c r="BH487">
        <v>0.2404</v>
      </c>
      <c r="BI487">
        <v>0.18090000000000001</v>
      </c>
      <c r="BJ487">
        <v>3.8300000000000001E-2</v>
      </c>
      <c r="BK487">
        <v>2.0400000000000001E-2</v>
      </c>
    </row>
    <row r="488" spans="1:63" x14ac:dyDescent="0.25">
      <c r="A488" t="s">
        <v>488</v>
      </c>
      <c r="B488">
        <v>46276</v>
      </c>
      <c r="C488">
        <v>79</v>
      </c>
      <c r="D488">
        <v>9.18</v>
      </c>
      <c r="E488">
        <v>725.04</v>
      </c>
      <c r="F488">
        <v>733.21</v>
      </c>
      <c r="G488">
        <v>2.7000000000000001E-3</v>
      </c>
      <c r="H488">
        <v>0</v>
      </c>
      <c r="I488">
        <v>6.7999999999999996E-3</v>
      </c>
      <c r="J488">
        <v>0</v>
      </c>
      <c r="K488">
        <v>5.4000000000000003E-3</v>
      </c>
      <c r="L488">
        <v>0.96319999999999995</v>
      </c>
      <c r="M488">
        <v>2.18E-2</v>
      </c>
      <c r="N488">
        <v>0.27339999999999998</v>
      </c>
      <c r="O488">
        <v>0</v>
      </c>
      <c r="P488">
        <v>0.17050000000000001</v>
      </c>
      <c r="Q488" s="1">
        <v>62469.82</v>
      </c>
      <c r="R488">
        <v>0.15790000000000001</v>
      </c>
      <c r="S488">
        <v>0.22370000000000001</v>
      </c>
      <c r="T488">
        <v>0.61839999999999995</v>
      </c>
      <c r="U488">
        <v>5.2</v>
      </c>
      <c r="V488" s="1">
        <v>91516.52</v>
      </c>
      <c r="W488">
        <v>133.62</v>
      </c>
      <c r="X488" s="1">
        <v>183721.46</v>
      </c>
      <c r="Y488">
        <v>0.82120000000000004</v>
      </c>
      <c r="Z488">
        <v>9.1800000000000007E-2</v>
      </c>
      <c r="AA488">
        <v>8.6999999999999994E-2</v>
      </c>
      <c r="AB488">
        <v>0.17879999999999999</v>
      </c>
      <c r="AC488">
        <v>183.72</v>
      </c>
      <c r="AD488" s="1">
        <v>5129.49</v>
      </c>
      <c r="AE488">
        <v>531.26</v>
      </c>
      <c r="AF488" s="1">
        <v>185162.62</v>
      </c>
      <c r="AG488">
        <v>428</v>
      </c>
      <c r="AH488" s="1">
        <v>36823</v>
      </c>
      <c r="AI488" s="1">
        <v>56661</v>
      </c>
      <c r="AJ488">
        <v>40.520000000000003</v>
      </c>
      <c r="AK488">
        <v>26.62</v>
      </c>
      <c r="AL488">
        <v>27.65</v>
      </c>
      <c r="AM488">
        <v>5.2</v>
      </c>
      <c r="AN488" s="1">
        <v>1544.05</v>
      </c>
      <c r="AO488">
        <v>1.7128000000000001</v>
      </c>
      <c r="AP488" s="1">
        <v>1797.2</v>
      </c>
      <c r="AQ488" s="1">
        <v>1735.67</v>
      </c>
      <c r="AR488" s="1">
        <v>8917.5</v>
      </c>
      <c r="AS488">
        <v>797.19</v>
      </c>
      <c r="AT488">
        <v>284.25</v>
      </c>
      <c r="AU488" s="1">
        <v>13531.81</v>
      </c>
      <c r="AV488" s="1">
        <v>6186.49</v>
      </c>
      <c r="AW488">
        <v>0.45219999999999999</v>
      </c>
      <c r="AX488" s="1">
        <v>5602.96</v>
      </c>
      <c r="AY488">
        <v>0.40960000000000002</v>
      </c>
      <c r="AZ488" s="1">
        <v>1311.58</v>
      </c>
      <c r="BA488">
        <v>9.5899999999999999E-2</v>
      </c>
      <c r="BB488">
        <v>578.80999999999995</v>
      </c>
      <c r="BC488">
        <v>4.2299999999999997E-2</v>
      </c>
      <c r="BD488" s="1">
        <v>13679.84</v>
      </c>
      <c r="BE488" s="1">
        <v>5825.3</v>
      </c>
      <c r="BF488">
        <v>1.8153999999999999</v>
      </c>
      <c r="BG488">
        <v>0.56669999999999998</v>
      </c>
      <c r="BH488">
        <v>0.2001</v>
      </c>
      <c r="BI488">
        <v>0.19359999999999999</v>
      </c>
      <c r="BJ488">
        <v>2.1499999999999998E-2</v>
      </c>
      <c r="BK488">
        <v>1.7999999999999999E-2</v>
      </c>
    </row>
    <row r="489" spans="1:63" x14ac:dyDescent="0.25">
      <c r="A489" t="s">
        <v>489</v>
      </c>
      <c r="B489">
        <v>49528</v>
      </c>
      <c r="C489">
        <v>136</v>
      </c>
      <c r="D489">
        <v>6.93</v>
      </c>
      <c r="E489">
        <v>942.79</v>
      </c>
      <c r="F489">
        <v>970.34</v>
      </c>
      <c r="G489">
        <v>1E-3</v>
      </c>
      <c r="H489">
        <v>0</v>
      </c>
      <c r="I489">
        <v>2.0999999999999999E-3</v>
      </c>
      <c r="J489">
        <v>0</v>
      </c>
      <c r="K489">
        <v>1.03E-2</v>
      </c>
      <c r="L489">
        <v>0.95150000000000001</v>
      </c>
      <c r="M489">
        <v>3.5099999999999999E-2</v>
      </c>
      <c r="N489">
        <v>0.55349999999999999</v>
      </c>
      <c r="O489">
        <v>0</v>
      </c>
      <c r="P489">
        <v>0.13739999999999999</v>
      </c>
      <c r="Q489" s="1">
        <v>55965.99</v>
      </c>
      <c r="R489">
        <v>0.2099</v>
      </c>
      <c r="S489">
        <v>0.56789999999999996</v>
      </c>
      <c r="T489">
        <v>0.22220000000000001</v>
      </c>
      <c r="U489">
        <v>6</v>
      </c>
      <c r="V489" s="1">
        <v>79061</v>
      </c>
      <c r="W489">
        <v>147.33000000000001</v>
      </c>
      <c r="X489" s="1">
        <v>118002.03</v>
      </c>
      <c r="Y489">
        <v>0.84909999999999997</v>
      </c>
      <c r="Z489">
        <v>5.2699999999999997E-2</v>
      </c>
      <c r="AA489">
        <v>9.8299999999999998E-2</v>
      </c>
      <c r="AB489">
        <v>0.15090000000000001</v>
      </c>
      <c r="AC489">
        <v>118</v>
      </c>
      <c r="AD489" s="1">
        <v>2777.5</v>
      </c>
      <c r="AE489">
        <v>345.82</v>
      </c>
      <c r="AF489" s="1">
        <v>99752.07</v>
      </c>
      <c r="AG489">
        <v>90</v>
      </c>
      <c r="AH489" s="1">
        <v>34282</v>
      </c>
      <c r="AI489" s="1">
        <v>48610</v>
      </c>
      <c r="AJ489">
        <v>32.5</v>
      </c>
      <c r="AK489">
        <v>22.25</v>
      </c>
      <c r="AL489">
        <v>27.53</v>
      </c>
      <c r="AM489">
        <v>4.5</v>
      </c>
      <c r="AN489">
        <v>4.2300000000000004</v>
      </c>
      <c r="AO489">
        <v>0.74650000000000005</v>
      </c>
      <c r="AP489" s="1">
        <v>1501.73</v>
      </c>
      <c r="AQ489" s="1">
        <v>2854.91</v>
      </c>
      <c r="AR489" s="1">
        <v>7385.11</v>
      </c>
      <c r="AS489">
        <v>612.91999999999996</v>
      </c>
      <c r="AT489">
        <v>108.42</v>
      </c>
      <c r="AU489" s="1">
        <v>12463.09</v>
      </c>
      <c r="AV489" s="1">
        <v>10188.42</v>
      </c>
      <c r="AW489">
        <v>0.66110000000000002</v>
      </c>
      <c r="AX489" s="1">
        <v>2204.89</v>
      </c>
      <c r="AY489">
        <v>0.1431</v>
      </c>
      <c r="AZ489" s="1">
        <v>2153.81</v>
      </c>
      <c r="BA489">
        <v>0.13980000000000001</v>
      </c>
      <c r="BB489">
        <v>863.29</v>
      </c>
      <c r="BC489">
        <v>5.6000000000000001E-2</v>
      </c>
      <c r="BD489" s="1">
        <v>15410.41</v>
      </c>
      <c r="BE489" s="1">
        <v>10411.200000000001</v>
      </c>
      <c r="BF489">
        <v>3.5625</v>
      </c>
      <c r="BG489">
        <v>0.52190000000000003</v>
      </c>
      <c r="BH489">
        <v>0.23499999999999999</v>
      </c>
      <c r="BI489">
        <v>0.19550000000000001</v>
      </c>
      <c r="BJ489">
        <v>4.0300000000000002E-2</v>
      </c>
      <c r="BK489">
        <v>7.3000000000000001E-3</v>
      </c>
    </row>
    <row r="490" spans="1:63" x14ac:dyDescent="0.25">
      <c r="A490" t="s">
        <v>490</v>
      </c>
      <c r="B490">
        <v>46441</v>
      </c>
      <c r="C490">
        <v>100</v>
      </c>
      <c r="D490">
        <v>7.92</v>
      </c>
      <c r="E490">
        <v>792.15</v>
      </c>
      <c r="F490">
        <v>801.07</v>
      </c>
      <c r="G490">
        <v>1.1999999999999999E-3</v>
      </c>
      <c r="H490">
        <v>0</v>
      </c>
      <c r="I490">
        <v>1.4999999999999999E-2</v>
      </c>
      <c r="J490">
        <v>2.5000000000000001E-3</v>
      </c>
      <c r="K490">
        <v>2.2499999999999999E-2</v>
      </c>
      <c r="L490">
        <v>0.92130000000000001</v>
      </c>
      <c r="M490">
        <v>3.7499999999999999E-2</v>
      </c>
      <c r="N490">
        <v>0.99670000000000003</v>
      </c>
      <c r="O490">
        <v>0</v>
      </c>
      <c r="P490">
        <v>0.1837</v>
      </c>
      <c r="Q490" s="1">
        <v>47227.63</v>
      </c>
      <c r="R490">
        <v>0.13850000000000001</v>
      </c>
      <c r="S490">
        <v>0.27689999999999998</v>
      </c>
      <c r="T490">
        <v>0.58460000000000001</v>
      </c>
      <c r="U490">
        <v>11</v>
      </c>
      <c r="V490" s="1">
        <v>65331.45</v>
      </c>
      <c r="W490">
        <v>70.11</v>
      </c>
      <c r="X490" s="1">
        <v>184944.47</v>
      </c>
      <c r="Y490">
        <v>0.61099999999999999</v>
      </c>
      <c r="Z490">
        <v>7.0599999999999996E-2</v>
      </c>
      <c r="AA490">
        <v>0.31840000000000002</v>
      </c>
      <c r="AB490">
        <v>0.38900000000000001</v>
      </c>
      <c r="AC490">
        <v>184.94</v>
      </c>
      <c r="AD490" s="1">
        <v>5061.1499999999996</v>
      </c>
      <c r="AE490">
        <v>427.19</v>
      </c>
      <c r="AF490" s="1">
        <v>144673.19</v>
      </c>
      <c r="AG490">
        <v>257</v>
      </c>
      <c r="AH490" s="1">
        <v>32027</v>
      </c>
      <c r="AI490" s="1">
        <v>49453</v>
      </c>
      <c r="AJ490">
        <v>36.64</v>
      </c>
      <c r="AK490">
        <v>22</v>
      </c>
      <c r="AL490">
        <v>31.98</v>
      </c>
      <c r="AM490">
        <v>4.4000000000000004</v>
      </c>
      <c r="AN490">
        <v>0</v>
      </c>
      <c r="AO490">
        <v>0.78820000000000001</v>
      </c>
      <c r="AP490" s="1">
        <v>3431.37</v>
      </c>
      <c r="AQ490" s="1">
        <v>4006.57</v>
      </c>
      <c r="AR490" s="1">
        <v>7064.58</v>
      </c>
      <c r="AS490">
        <v>680.37</v>
      </c>
      <c r="AT490">
        <v>37.86</v>
      </c>
      <c r="AU490" s="1">
        <v>15220.75</v>
      </c>
      <c r="AV490" s="1">
        <v>10666.98</v>
      </c>
      <c r="AW490">
        <v>0.59260000000000002</v>
      </c>
      <c r="AX490" s="1">
        <v>4014.12</v>
      </c>
      <c r="AY490">
        <v>0.223</v>
      </c>
      <c r="AZ490" s="1">
        <v>2164.69</v>
      </c>
      <c r="BA490">
        <v>0.1203</v>
      </c>
      <c r="BB490" s="1">
        <v>1154.57</v>
      </c>
      <c r="BC490">
        <v>6.4100000000000004E-2</v>
      </c>
      <c r="BD490" s="1">
        <v>18000.349999999999</v>
      </c>
      <c r="BE490" s="1">
        <v>9686.94</v>
      </c>
      <c r="BF490">
        <v>3.5122</v>
      </c>
      <c r="BG490">
        <v>0.4662</v>
      </c>
      <c r="BH490">
        <v>0.25530000000000003</v>
      </c>
      <c r="BI490">
        <v>0.20269999999999999</v>
      </c>
      <c r="BJ490">
        <v>5.2600000000000001E-2</v>
      </c>
      <c r="BK490">
        <v>2.3300000000000001E-2</v>
      </c>
    </row>
    <row r="491" spans="1:63" x14ac:dyDescent="0.25">
      <c r="A491" t="s">
        <v>491</v>
      </c>
      <c r="B491">
        <v>48538</v>
      </c>
      <c r="C491">
        <v>80</v>
      </c>
      <c r="D491">
        <v>8.98</v>
      </c>
      <c r="E491">
        <v>718.4</v>
      </c>
      <c r="F491">
        <v>725.91</v>
      </c>
      <c r="G491">
        <v>0</v>
      </c>
      <c r="H491">
        <v>0</v>
      </c>
      <c r="I491">
        <v>1.4E-3</v>
      </c>
      <c r="J491">
        <v>0</v>
      </c>
      <c r="K491">
        <v>1.24E-2</v>
      </c>
      <c r="L491">
        <v>0.96419999999999995</v>
      </c>
      <c r="M491">
        <v>2.1999999999999999E-2</v>
      </c>
      <c r="N491">
        <v>0.99680000000000002</v>
      </c>
      <c r="O491">
        <v>0</v>
      </c>
      <c r="P491">
        <v>0.1694</v>
      </c>
      <c r="Q491" s="1">
        <v>43240.62</v>
      </c>
      <c r="R491">
        <v>0.26319999999999999</v>
      </c>
      <c r="S491">
        <v>0.193</v>
      </c>
      <c r="T491">
        <v>0.54390000000000005</v>
      </c>
      <c r="U491">
        <v>13</v>
      </c>
      <c r="V491" s="1">
        <v>38631.769999999997</v>
      </c>
      <c r="W491">
        <v>55.26</v>
      </c>
      <c r="X491" s="1">
        <v>140657.56</v>
      </c>
      <c r="Y491">
        <v>0.63119999999999998</v>
      </c>
      <c r="Z491">
        <v>0.1938</v>
      </c>
      <c r="AA491">
        <v>0.17499999999999999</v>
      </c>
      <c r="AB491">
        <v>0.36880000000000002</v>
      </c>
      <c r="AC491">
        <v>140.66</v>
      </c>
      <c r="AD491" s="1">
        <v>3080.32</v>
      </c>
      <c r="AE491">
        <v>386.08</v>
      </c>
      <c r="AF491" s="1">
        <v>129088.15</v>
      </c>
      <c r="AG491">
        <v>181</v>
      </c>
      <c r="AH491" s="1">
        <v>31213</v>
      </c>
      <c r="AI491" s="1">
        <v>47178</v>
      </c>
      <c r="AJ491">
        <v>27</v>
      </c>
      <c r="AK491">
        <v>20</v>
      </c>
      <c r="AL491">
        <v>23.48</v>
      </c>
      <c r="AM491">
        <v>3.5</v>
      </c>
      <c r="AN491">
        <v>0</v>
      </c>
      <c r="AO491">
        <v>0.63009999999999999</v>
      </c>
      <c r="AP491" s="1">
        <v>1912.78</v>
      </c>
      <c r="AQ491" s="1">
        <v>2434.3200000000002</v>
      </c>
      <c r="AR491" s="1">
        <v>5630.64</v>
      </c>
      <c r="AS491">
        <v>586.85</v>
      </c>
      <c r="AT491">
        <v>201.31</v>
      </c>
      <c r="AU491" s="1">
        <v>10765.9</v>
      </c>
      <c r="AV491" s="1">
        <v>8624.23</v>
      </c>
      <c r="AW491">
        <v>0.62619999999999998</v>
      </c>
      <c r="AX491" s="1">
        <v>2811.34</v>
      </c>
      <c r="AY491">
        <v>0.2041</v>
      </c>
      <c r="AZ491">
        <v>938.72</v>
      </c>
      <c r="BA491">
        <v>6.8199999999999997E-2</v>
      </c>
      <c r="BB491" s="1">
        <v>1397.98</v>
      </c>
      <c r="BC491">
        <v>0.10150000000000001</v>
      </c>
      <c r="BD491" s="1">
        <v>13772.27</v>
      </c>
      <c r="BE491" s="1">
        <v>7755.58</v>
      </c>
      <c r="BF491">
        <v>3.2928999999999999</v>
      </c>
      <c r="BG491">
        <v>0.47449999999999998</v>
      </c>
      <c r="BH491">
        <v>0.25829999999999997</v>
      </c>
      <c r="BI491">
        <v>0.21909999999999999</v>
      </c>
      <c r="BJ491">
        <v>3.4500000000000003E-2</v>
      </c>
      <c r="BK491">
        <v>1.35E-2</v>
      </c>
    </row>
    <row r="492" spans="1:63" x14ac:dyDescent="0.25">
      <c r="A492" t="s">
        <v>492</v>
      </c>
      <c r="B492">
        <v>49064</v>
      </c>
      <c r="C492">
        <v>87</v>
      </c>
      <c r="D492">
        <v>8.4499999999999993</v>
      </c>
      <c r="E492">
        <v>734.82</v>
      </c>
      <c r="F492">
        <v>633.25</v>
      </c>
      <c r="G492">
        <v>1.6000000000000001E-3</v>
      </c>
      <c r="H492">
        <v>0</v>
      </c>
      <c r="I492">
        <v>3.2000000000000002E-3</v>
      </c>
      <c r="J492">
        <v>0</v>
      </c>
      <c r="K492">
        <v>6.3E-3</v>
      </c>
      <c r="L492">
        <v>0.96850000000000003</v>
      </c>
      <c r="M492">
        <v>2.0500000000000001E-2</v>
      </c>
      <c r="N492">
        <v>1</v>
      </c>
      <c r="O492">
        <v>0</v>
      </c>
      <c r="P492">
        <v>0.20660000000000001</v>
      </c>
      <c r="Q492" s="1">
        <v>52633.05</v>
      </c>
      <c r="R492">
        <v>0.23880000000000001</v>
      </c>
      <c r="S492">
        <v>0.1343</v>
      </c>
      <c r="T492">
        <v>0.62690000000000001</v>
      </c>
      <c r="U492">
        <v>6</v>
      </c>
      <c r="V492" s="1">
        <v>83851.17</v>
      </c>
      <c r="W492">
        <v>117.69</v>
      </c>
      <c r="X492" s="1">
        <v>87221.41</v>
      </c>
      <c r="Y492">
        <v>0.77339999999999998</v>
      </c>
      <c r="Z492">
        <v>8.6599999999999996E-2</v>
      </c>
      <c r="AA492">
        <v>0.14000000000000001</v>
      </c>
      <c r="AB492">
        <v>0.2266</v>
      </c>
      <c r="AC492">
        <v>87.22</v>
      </c>
      <c r="AD492" s="1">
        <v>2026.06</v>
      </c>
      <c r="AE492">
        <v>242.33</v>
      </c>
      <c r="AF492" s="1">
        <v>78427.539999999994</v>
      </c>
      <c r="AG492">
        <v>47</v>
      </c>
      <c r="AH492" s="1">
        <v>31654</v>
      </c>
      <c r="AI492" s="1">
        <v>42723</v>
      </c>
      <c r="AJ492">
        <v>28.9</v>
      </c>
      <c r="AK492">
        <v>22.19</v>
      </c>
      <c r="AL492">
        <v>23.33</v>
      </c>
      <c r="AM492">
        <v>3</v>
      </c>
      <c r="AN492">
        <v>0</v>
      </c>
      <c r="AO492">
        <v>0.76659999999999995</v>
      </c>
      <c r="AP492" s="1">
        <v>2318.7199999999998</v>
      </c>
      <c r="AQ492" s="1">
        <v>3123.54</v>
      </c>
      <c r="AR492" s="1">
        <v>9787.25</v>
      </c>
      <c r="AS492">
        <v>503.56</v>
      </c>
      <c r="AT492">
        <v>217.79</v>
      </c>
      <c r="AU492" s="1">
        <v>15950.87</v>
      </c>
      <c r="AV492" s="1">
        <v>14521.19</v>
      </c>
      <c r="AW492">
        <v>0.72050000000000003</v>
      </c>
      <c r="AX492" s="1">
        <v>1839.58</v>
      </c>
      <c r="AY492">
        <v>9.1300000000000006E-2</v>
      </c>
      <c r="AZ492" s="1">
        <v>1189.4000000000001</v>
      </c>
      <c r="BA492">
        <v>5.8999999999999997E-2</v>
      </c>
      <c r="BB492" s="1">
        <v>2604.5300000000002</v>
      </c>
      <c r="BC492">
        <v>0.12920000000000001</v>
      </c>
      <c r="BD492" s="1">
        <v>20154.7</v>
      </c>
      <c r="BE492" s="1">
        <v>11616.9</v>
      </c>
      <c r="BF492">
        <v>6.0301999999999998</v>
      </c>
      <c r="BG492">
        <v>0.47360000000000002</v>
      </c>
      <c r="BH492">
        <v>0.25969999999999999</v>
      </c>
      <c r="BI492">
        <v>0.16689999999999999</v>
      </c>
      <c r="BJ492">
        <v>2.24E-2</v>
      </c>
      <c r="BK492">
        <v>7.7499999999999999E-2</v>
      </c>
    </row>
    <row r="493" spans="1:63" x14ac:dyDescent="0.25">
      <c r="A493" t="s">
        <v>493</v>
      </c>
      <c r="B493">
        <v>50237</v>
      </c>
      <c r="C493">
        <v>26</v>
      </c>
      <c r="D493">
        <v>19.07</v>
      </c>
      <c r="E493">
        <v>495.79</v>
      </c>
      <c r="F493">
        <v>492.32</v>
      </c>
      <c r="G493">
        <v>2E-3</v>
      </c>
      <c r="H493">
        <v>0</v>
      </c>
      <c r="I493">
        <v>6.1000000000000004E-3</v>
      </c>
      <c r="J493">
        <v>0</v>
      </c>
      <c r="K493">
        <v>2.0299999999999999E-2</v>
      </c>
      <c r="L493">
        <v>0.92069999999999996</v>
      </c>
      <c r="M493">
        <v>5.0799999999999998E-2</v>
      </c>
      <c r="N493">
        <v>0.51749999999999996</v>
      </c>
      <c r="O493">
        <v>3.2899999999999999E-2</v>
      </c>
      <c r="P493">
        <v>0.13420000000000001</v>
      </c>
      <c r="Q493" s="1">
        <v>49748.47</v>
      </c>
      <c r="R493">
        <v>0.30909999999999999</v>
      </c>
      <c r="S493">
        <v>0.1636</v>
      </c>
      <c r="T493">
        <v>0.52729999999999999</v>
      </c>
      <c r="U493">
        <v>6.1</v>
      </c>
      <c r="V493" s="1">
        <v>51464.44</v>
      </c>
      <c r="W493">
        <v>78.59</v>
      </c>
      <c r="X493" s="1">
        <v>134019.24</v>
      </c>
      <c r="Y493">
        <v>0.93049999999999999</v>
      </c>
      <c r="Z493">
        <v>2.87E-2</v>
      </c>
      <c r="AA493">
        <v>4.0800000000000003E-2</v>
      </c>
      <c r="AB493">
        <v>6.9500000000000006E-2</v>
      </c>
      <c r="AC493">
        <v>134.02000000000001</v>
      </c>
      <c r="AD493" s="1">
        <v>3641.17</v>
      </c>
      <c r="AE493">
        <v>650.29999999999995</v>
      </c>
      <c r="AF493" s="1">
        <v>137939.59</v>
      </c>
      <c r="AG493">
        <v>228</v>
      </c>
      <c r="AH493" s="1">
        <v>33919</v>
      </c>
      <c r="AI493" s="1">
        <v>52606</v>
      </c>
      <c r="AJ493">
        <v>43.55</v>
      </c>
      <c r="AK493">
        <v>26.48</v>
      </c>
      <c r="AL493">
        <v>26.13</v>
      </c>
      <c r="AM493">
        <v>5.6</v>
      </c>
      <c r="AN493">
        <v>0</v>
      </c>
      <c r="AO493">
        <v>0.85009999999999997</v>
      </c>
      <c r="AP493" s="1">
        <v>1833.12</v>
      </c>
      <c r="AQ493" s="1">
        <v>2138.86</v>
      </c>
      <c r="AR493" s="1">
        <v>6017.81</v>
      </c>
      <c r="AS493">
        <v>401.36</v>
      </c>
      <c r="AT493">
        <v>248.52</v>
      </c>
      <c r="AU493" s="1">
        <v>10639.67</v>
      </c>
      <c r="AV493" s="1">
        <v>8010.55</v>
      </c>
      <c r="AW493">
        <v>0.57520000000000004</v>
      </c>
      <c r="AX493" s="1">
        <v>3120</v>
      </c>
      <c r="AY493">
        <v>0.224</v>
      </c>
      <c r="AZ493" s="1">
        <v>1861.2</v>
      </c>
      <c r="BA493">
        <v>0.13370000000000001</v>
      </c>
      <c r="BB493">
        <v>933.83</v>
      </c>
      <c r="BC493">
        <v>6.7100000000000007E-2</v>
      </c>
      <c r="BD493" s="1">
        <v>13925.59</v>
      </c>
      <c r="BE493" s="1">
        <v>6663.48</v>
      </c>
      <c r="BF493">
        <v>1.9439</v>
      </c>
      <c r="BG493">
        <v>0.47839999999999999</v>
      </c>
      <c r="BH493">
        <v>0.19900000000000001</v>
      </c>
      <c r="BI493">
        <v>0.28339999999999999</v>
      </c>
      <c r="BJ493">
        <v>2.76E-2</v>
      </c>
      <c r="BK493">
        <v>1.1599999999999999E-2</v>
      </c>
    </row>
    <row r="494" spans="1:63" x14ac:dyDescent="0.25">
      <c r="A494" t="s">
        <v>494</v>
      </c>
      <c r="B494">
        <v>48041</v>
      </c>
      <c r="C494">
        <v>65</v>
      </c>
      <c r="D494">
        <v>70.430000000000007</v>
      </c>
      <c r="E494" s="1">
        <v>4577.8500000000004</v>
      </c>
      <c r="F494" s="1">
        <v>4326.7299999999996</v>
      </c>
      <c r="G494">
        <v>4.3900000000000002E-2</v>
      </c>
      <c r="H494">
        <v>8.9999999999999998E-4</v>
      </c>
      <c r="I494">
        <v>3.7199999999999997E-2</v>
      </c>
      <c r="J494">
        <v>1.4E-3</v>
      </c>
      <c r="K494">
        <v>3.2800000000000003E-2</v>
      </c>
      <c r="L494">
        <v>0.83030000000000004</v>
      </c>
      <c r="M494">
        <v>5.3400000000000003E-2</v>
      </c>
      <c r="N494">
        <v>0.30309999999999998</v>
      </c>
      <c r="O494">
        <v>3.0099999999999998E-2</v>
      </c>
      <c r="P494">
        <v>0.1434</v>
      </c>
      <c r="Q494" s="1">
        <v>65039.93</v>
      </c>
      <c r="R494">
        <v>0.2051</v>
      </c>
      <c r="S494">
        <v>0.2271</v>
      </c>
      <c r="T494">
        <v>0.56779999999999997</v>
      </c>
      <c r="U494">
        <v>23.85</v>
      </c>
      <c r="V494" s="1">
        <v>93090.9</v>
      </c>
      <c r="W494">
        <v>188.79</v>
      </c>
      <c r="X494" s="1">
        <v>164805.14000000001</v>
      </c>
      <c r="Y494">
        <v>0.80489999999999995</v>
      </c>
      <c r="Z494">
        <v>0.13020000000000001</v>
      </c>
      <c r="AA494">
        <v>6.5000000000000002E-2</v>
      </c>
      <c r="AB494">
        <v>0.1951</v>
      </c>
      <c r="AC494">
        <v>164.81</v>
      </c>
      <c r="AD494" s="1">
        <v>4717.8</v>
      </c>
      <c r="AE494">
        <v>603.4</v>
      </c>
      <c r="AF494" s="1">
        <v>157900.85999999999</v>
      </c>
      <c r="AG494">
        <v>326</v>
      </c>
      <c r="AH494" s="1">
        <v>46948</v>
      </c>
      <c r="AI494" s="1">
        <v>69614</v>
      </c>
      <c r="AJ494">
        <v>33</v>
      </c>
      <c r="AK494">
        <v>28.3</v>
      </c>
      <c r="AL494">
        <v>28.46</v>
      </c>
      <c r="AM494">
        <v>4.9000000000000004</v>
      </c>
      <c r="AN494" s="1">
        <v>1451.74</v>
      </c>
      <c r="AO494">
        <v>0.96199999999999997</v>
      </c>
      <c r="AP494" s="1">
        <v>1250.17</v>
      </c>
      <c r="AQ494" s="1">
        <v>1614.4</v>
      </c>
      <c r="AR494" s="1">
        <v>5737.74</v>
      </c>
      <c r="AS494">
        <v>618.80999999999995</v>
      </c>
      <c r="AT494">
        <v>356.64</v>
      </c>
      <c r="AU494" s="1">
        <v>9577.77</v>
      </c>
      <c r="AV494" s="1">
        <v>4519.5</v>
      </c>
      <c r="AW494">
        <v>0.40410000000000001</v>
      </c>
      <c r="AX494" s="1">
        <v>5586.91</v>
      </c>
      <c r="AY494">
        <v>0.4995</v>
      </c>
      <c r="AZ494">
        <v>592.48</v>
      </c>
      <c r="BA494">
        <v>5.2999999999999999E-2</v>
      </c>
      <c r="BB494">
        <v>486.08</v>
      </c>
      <c r="BC494">
        <v>4.3499999999999997E-2</v>
      </c>
      <c r="BD494" s="1">
        <v>11184.97</v>
      </c>
      <c r="BE494" s="1">
        <v>3056.85</v>
      </c>
      <c r="BF494">
        <v>0.69420000000000004</v>
      </c>
      <c r="BG494">
        <v>0.57940000000000003</v>
      </c>
      <c r="BH494">
        <v>0.23580000000000001</v>
      </c>
      <c r="BI494">
        <v>0.14680000000000001</v>
      </c>
      <c r="BJ494">
        <v>2.5499999999999998E-2</v>
      </c>
      <c r="BK494">
        <v>1.2500000000000001E-2</v>
      </c>
    </row>
    <row r="495" spans="1:63" x14ac:dyDescent="0.25">
      <c r="A495" t="s">
        <v>495</v>
      </c>
      <c r="B495">
        <v>47381</v>
      </c>
      <c r="C495">
        <v>68</v>
      </c>
      <c r="D495">
        <v>59.3</v>
      </c>
      <c r="E495" s="1">
        <v>4032.07</v>
      </c>
      <c r="F495" s="1">
        <v>3679.55</v>
      </c>
      <c r="G495">
        <v>6.0000000000000001E-3</v>
      </c>
      <c r="H495">
        <v>8.0000000000000004E-4</v>
      </c>
      <c r="I495">
        <v>6.7999999999999996E-3</v>
      </c>
      <c r="J495">
        <v>8.0000000000000004E-4</v>
      </c>
      <c r="K495">
        <v>2.7199999999999998E-2</v>
      </c>
      <c r="L495">
        <v>0.93230000000000002</v>
      </c>
      <c r="M495">
        <v>2.6100000000000002E-2</v>
      </c>
      <c r="N495">
        <v>0.40939999999999999</v>
      </c>
      <c r="O495">
        <v>3.5999999999999999E-3</v>
      </c>
      <c r="P495">
        <v>0.13350000000000001</v>
      </c>
      <c r="Q495" s="1">
        <v>71876.850000000006</v>
      </c>
      <c r="R495">
        <v>0.28189999999999998</v>
      </c>
      <c r="S495">
        <v>0.15859999999999999</v>
      </c>
      <c r="T495">
        <v>0.5595</v>
      </c>
      <c r="U495">
        <v>17.5</v>
      </c>
      <c r="V495" s="1">
        <v>104153.04</v>
      </c>
      <c r="W495">
        <v>219.51</v>
      </c>
      <c r="X495" s="1">
        <v>166610.34</v>
      </c>
      <c r="Y495">
        <v>0.69410000000000005</v>
      </c>
      <c r="Z495">
        <v>0.21210000000000001</v>
      </c>
      <c r="AA495">
        <v>9.3799999999999994E-2</v>
      </c>
      <c r="AB495">
        <v>0.30590000000000001</v>
      </c>
      <c r="AC495">
        <v>166.61</v>
      </c>
      <c r="AD495" s="1">
        <v>4211.46</v>
      </c>
      <c r="AE495">
        <v>367.93</v>
      </c>
      <c r="AF495" s="1">
        <v>155265.10999999999</v>
      </c>
      <c r="AG495">
        <v>303</v>
      </c>
      <c r="AH495" s="1">
        <v>40461</v>
      </c>
      <c r="AI495" s="1">
        <v>61090</v>
      </c>
      <c r="AJ495">
        <v>44.38</v>
      </c>
      <c r="AK495">
        <v>22.38</v>
      </c>
      <c r="AL495">
        <v>26.3</v>
      </c>
      <c r="AM495">
        <v>3.97</v>
      </c>
      <c r="AN495" s="1">
        <v>1220.5899999999999</v>
      </c>
      <c r="AO495">
        <v>0.86609999999999998</v>
      </c>
      <c r="AP495" s="1">
        <v>1233.77</v>
      </c>
      <c r="AQ495" s="1">
        <v>1500.95</v>
      </c>
      <c r="AR495" s="1">
        <v>7323.46</v>
      </c>
      <c r="AS495">
        <v>534.99</v>
      </c>
      <c r="AT495">
        <v>86.19</v>
      </c>
      <c r="AU495" s="1">
        <v>10679.36</v>
      </c>
      <c r="AV495" s="1">
        <v>4470.45</v>
      </c>
      <c r="AW495">
        <v>0.38840000000000002</v>
      </c>
      <c r="AX495" s="1">
        <v>5330.01</v>
      </c>
      <c r="AY495">
        <v>0.46310000000000001</v>
      </c>
      <c r="AZ495">
        <v>900.99</v>
      </c>
      <c r="BA495">
        <v>7.8299999999999995E-2</v>
      </c>
      <c r="BB495">
        <v>807.6</v>
      </c>
      <c r="BC495">
        <v>7.0199999999999999E-2</v>
      </c>
      <c r="BD495" s="1">
        <v>11509.05</v>
      </c>
      <c r="BE495" s="1">
        <v>3462.63</v>
      </c>
      <c r="BF495">
        <v>0.83709999999999996</v>
      </c>
      <c r="BG495">
        <v>0.52170000000000005</v>
      </c>
      <c r="BH495">
        <v>0.2132</v>
      </c>
      <c r="BI495">
        <v>0.23319999999999999</v>
      </c>
      <c r="BJ495">
        <v>1.6199999999999999E-2</v>
      </c>
      <c r="BK495">
        <v>1.5699999999999999E-2</v>
      </c>
    </row>
    <row r="496" spans="1:63" x14ac:dyDescent="0.25">
      <c r="A496" t="s">
        <v>496</v>
      </c>
      <c r="B496">
        <v>45807</v>
      </c>
      <c r="C496">
        <v>89</v>
      </c>
      <c r="D496">
        <v>10.44</v>
      </c>
      <c r="E496">
        <v>929.4</v>
      </c>
      <c r="F496">
        <v>947.31</v>
      </c>
      <c r="G496">
        <v>0</v>
      </c>
      <c r="H496">
        <v>1.1000000000000001E-3</v>
      </c>
      <c r="I496">
        <v>8.3999999999999995E-3</v>
      </c>
      <c r="J496">
        <v>1.1000000000000001E-3</v>
      </c>
      <c r="K496">
        <v>2.4299999999999999E-2</v>
      </c>
      <c r="L496">
        <v>0.93979999999999997</v>
      </c>
      <c r="M496">
        <v>2.53E-2</v>
      </c>
      <c r="N496">
        <v>0.32269999999999999</v>
      </c>
      <c r="O496">
        <v>1.1999999999999999E-3</v>
      </c>
      <c r="P496">
        <v>0.13489999999999999</v>
      </c>
      <c r="Q496" s="1">
        <v>60471.57</v>
      </c>
      <c r="R496">
        <v>0.20630000000000001</v>
      </c>
      <c r="S496">
        <v>0.15870000000000001</v>
      </c>
      <c r="T496">
        <v>0.63490000000000002</v>
      </c>
      <c r="U496">
        <v>13</v>
      </c>
      <c r="V496" s="1">
        <v>54014.85</v>
      </c>
      <c r="W496">
        <v>68.53</v>
      </c>
      <c r="X496" s="1">
        <v>141775.76999999999</v>
      </c>
      <c r="Y496">
        <v>0.89080000000000004</v>
      </c>
      <c r="Z496">
        <v>6.7199999999999996E-2</v>
      </c>
      <c r="AA496">
        <v>4.2000000000000003E-2</v>
      </c>
      <c r="AB496">
        <v>0.10920000000000001</v>
      </c>
      <c r="AC496">
        <v>141.78</v>
      </c>
      <c r="AD496" s="1">
        <v>3272.57</v>
      </c>
      <c r="AE496">
        <v>435.08</v>
      </c>
      <c r="AF496" s="1">
        <v>150303.73000000001</v>
      </c>
      <c r="AG496">
        <v>280</v>
      </c>
      <c r="AH496" s="1">
        <v>37753</v>
      </c>
      <c r="AI496" s="1">
        <v>53791</v>
      </c>
      <c r="AJ496">
        <v>28.87</v>
      </c>
      <c r="AK496">
        <v>22.74</v>
      </c>
      <c r="AL496">
        <v>24.01</v>
      </c>
      <c r="AM496">
        <v>4.5</v>
      </c>
      <c r="AN496" s="1">
        <v>1320.27</v>
      </c>
      <c r="AO496">
        <v>1.4098999999999999</v>
      </c>
      <c r="AP496" s="1">
        <v>1549.71</v>
      </c>
      <c r="AQ496" s="1">
        <v>2041.86</v>
      </c>
      <c r="AR496" s="1">
        <v>6732.68</v>
      </c>
      <c r="AS496">
        <v>736.88</v>
      </c>
      <c r="AT496">
        <v>392.62</v>
      </c>
      <c r="AU496" s="1">
        <v>11453.76</v>
      </c>
      <c r="AV496" s="1">
        <v>6836.33</v>
      </c>
      <c r="AW496">
        <v>0.53500000000000003</v>
      </c>
      <c r="AX496" s="1">
        <v>3964.63</v>
      </c>
      <c r="AY496">
        <v>0.31030000000000002</v>
      </c>
      <c r="AZ496" s="1">
        <v>1346.87</v>
      </c>
      <c r="BA496">
        <v>0.10539999999999999</v>
      </c>
      <c r="BB496">
        <v>630.51</v>
      </c>
      <c r="BC496">
        <v>4.9299999999999997E-2</v>
      </c>
      <c r="BD496" s="1">
        <v>12778.34</v>
      </c>
      <c r="BE496" s="1">
        <v>5906.88</v>
      </c>
      <c r="BF496">
        <v>2.1034999999999999</v>
      </c>
      <c r="BG496">
        <v>0.53290000000000004</v>
      </c>
      <c r="BH496">
        <v>0.1915</v>
      </c>
      <c r="BI496">
        <v>0.21709999999999999</v>
      </c>
      <c r="BJ496">
        <v>4.9099999999999998E-2</v>
      </c>
      <c r="BK496">
        <v>9.4999999999999998E-3</v>
      </c>
    </row>
    <row r="497" spans="1:63" x14ac:dyDescent="0.25">
      <c r="A497" t="s">
        <v>497</v>
      </c>
      <c r="B497">
        <v>50427</v>
      </c>
      <c r="C497">
        <v>38</v>
      </c>
      <c r="D497">
        <v>160.47</v>
      </c>
      <c r="E497" s="1">
        <v>6097.77</v>
      </c>
      <c r="F497" s="1">
        <v>5838.03</v>
      </c>
      <c r="G497">
        <v>3.0700000000000002E-2</v>
      </c>
      <c r="H497">
        <v>2.0000000000000001E-4</v>
      </c>
      <c r="I497">
        <v>2.0899999999999998E-2</v>
      </c>
      <c r="J497">
        <v>2.0000000000000001E-4</v>
      </c>
      <c r="K497">
        <v>1.5900000000000001E-2</v>
      </c>
      <c r="L497">
        <v>0.90769999999999995</v>
      </c>
      <c r="M497">
        <v>2.4500000000000001E-2</v>
      </c>
      <c r="N497">
        <v>7.6899999999999996E-2</v>
      </c>
      <c r="O497">
        <v>2.8999999999999998E-3</v>
      </c>
      <c r="P497">
        <v>0.1002</v>
      </c>
      <c r="Q497" s="1">
        <v>63654.76</v>
      </c>
      <c r="R497">
        <v>0.17469999999999999</v>
      </c>
      <c r="S497">
        <v>0.1807</v>
      </c>
      <c r="T497">
        <v>0.64459999999999995</v>
      </c>
      <c r="U497">
        <v>31.01</v>
      </c>
      <c r="V497" s="1">
        <v>86391.62</v>
      </c>
      <c r="W497">
        <v>190.9</v>
      </c>
      <c r="X497" s="1">
        <v>216392.26</v>
      </c>
      <c r="Y497">
        <v>0.84179999999999999</v>
      </c>
      <c r="Z497">
        <v>6.1899999999999997E-2</v>
      </c>
      <c r="AA497">
        <v>9.64E-2</v>
      </c>
      <c r="AB497">
        <v>0.15820000000000001</v>
      </c>
      <c r="AC497">
        <v>216.39</v>
      </c>
      <c r="AD497" s="1">
        <v>6722.64</v>
      </c>
      <c r="AE497">
        <v>759.52</v>
      </c>
      <c r="AF497" s="1">
        <v>207395.73</v>
      </c>
      <c r="AG497">
        <v>490</v>
      </c>
      <c r="AH497" s="1">
        <v>65059</v>
      </c>
      <c r="AI497" s="1">
        <v>111124</v>
      </c>
      <c r="AJ497">
        <v>54.21</v>
      </c>
      <c r="AK497">
        <v>28.5</v>
      </c>
      <c r="AL497">
        <v>29.94</v>
      </c>
      <c r="AM497">
        <v>5.31</v>
      </c>
      <c r="AN497">
        <v>0</v>
      </c>
      <c r="AO497">
        <v>0.43969999999999998</v>
      </c>
      <c r="AP497" s="1">
        <v>1012.28</v>
      </c>
      <c r="AQ497" s="1">
        <v>1550.42</v>
      </c>
      <c r="AR497" s="1">
        <v>5538.04</v>
      </c>
      <c r="AS497">
        <v>550.54999999999995</v>
      </c>
      <c r="AT497">
        <v>366.38</v>
      </c>
      <c r="AU497" s="1">
        <v>9017.66</v>
      </c>
      <c r="AV497" s="1">
        <v>3436.51</v>
      </c>
      <c r="AW497">
        <v>0.34260000000000002</v>
      </c>
      <c r="AX497" s="1">
        <v>5656.88</v>
      </c>
      <c r="AY497">
        <v>0.56389999999999996</v>
      </c>
      <c r="AZ497">
        <v>614.72</v>
      </c>
      <c r="BA497">
        <v>6.13E-2</v>
      </c>
      <c r="BB497">
        <v>323.13</v>
      </c>
      <c r="BC497">
        <v>3.2199999999999999E-2</v>
      </c>
      <c r="BD497" s="1">
        <v>10031.24</v>
      </c>
      <c r="BE497" s="1">
        <v>2289.0700000000002</v>
      </c>
      <c r="BF497">
        <v>0.28349999999999997</v>
      </c>
      <c r="BG497">
        <v>0.58250000000000002</v>
      </c>
      <c r="BH497">
        <v>0.2132</v>
      </c>
      <c r="BI497">
        <v>0.14399999999999999</v>
      </c>
      <c r="BJ497">
        <v>4.5999999999999999E-2</v>
      </c>
      <c r="BK497">
        <v>1.43E-2</v>
      </c>
    </row>
    <row r="498" spans="1:63" x14ac:dyDescent="0.25">
      <c r="A498" t="s">
        <v>498</v>
      </c>
      <c r="B498">
        <v>44818</v>
      </c>
      <c r="C498">
        <v>17</v>
      </c>
      <c r="D498">
        <v>525.32000000000005</v>
      </c>
      <c r="E498" s="1">
        <v>8930.4</v>
      </c>
      <c r="F498" s="1">
        <v>7638.99</v>
      </c>
      <c r="G498">
        <v>4.1999999999999997E-3</v>
      </c>
      <c r="H498">
        <v>1.4E-3</v>
      </c>
      <c r="I498">
        <v>0.23899999999999999</v>
      </c>
      <c r="J498">
        <v>1.2999999999999999E-3</v>
      </c>
      <c r="K498">
        <v>8.6900000000000005E-2</v>
      </c>
      <c r="L498">
        <v>0.51659999999999995</v>
      </c>
      <c r="M498">
        <v>0.15049999999999999</v>
      </c>
      <c r="N498">
        <v>1</v>
      </c>
      <c r="O498">
        <v>4.19E-2</v>
      </c>
      <c r="P498">
        <v>0.19159999999999999</v>
      </c>
      <c r="Q498" s="1">
        <v>59662.29</v>
      </c>
      <c r="R498">
        <v>0.39489999999999997</v>
      </c>
      <c r="S498">
        <v>0.1721</v>
      </c>
      <c r="T498">
        <v>0.433</v>
      </c>
      <c r="U498">
        <v>66</v>
      </c>
      <c r="V498" s="1">
        <v>82911.3</v>
      </c>
      <c r="W498">
        <v>133.59</v>
      </c>
      <c r="X498" s="1">
        <v>74630.09</v>
      </c>
      <c r="Y498">
        <v>0.64980000000000004</v>
      </c>
      <c r="Z498">
        <v>0.25940000000000002</v>
      </c>
      <c r="AA498">
        <v>9.0700000000000003E-2</v>
      </c>
      <c r="AB498">
        <v>0.35020000000000001</v>
      </c>
      <c r="AC498">
        <v>74.63</v>
      </c>
      <c r="AD498" s="1">
        <v>2966.26</v>
      </c>
      <c r="AE498">
        <v>340.63</v>
      </c>
      <c r="AF498" s="1">
        <v>60942.38</v>
      </c>
      <c r="AG498">
        <v>17</v>
      </c>
      <c r="AH498" s="1">
        <v>26444</v>
      </c>
      <c r="AI498" s="1">
        <v>39034</v>
      </c>
      <c r="AJ498">
        <v>59.88</v>
      </c>
      <c r="AK498">
        <v>34.909999999999997</v>
      </c>
      <c r="AL498">
        <v>44.81</v>
      </c>
      <c r="AM498">
        <v>6.6</v>
      </c>
      <c r="AN498">
        <v>0</v>
      </c>
      <c r="AO498">
        <v>1.0330999999999999</v>
      </c>
      <c r="AP498" s="1">
        <v>1995.65</v>
      </c>
      <c r="AQ498" s="1">
        <v>1912.47</v>
      </c>
      <c r="AR498" s="1">
        <v>7167.44</v>
      </c>
      <c r="AS498" s="1">
        <v>1066.06</v>
      </c>
      <c r="AT498">
        <v>633.73</v>
      </c>
      <c r="AU498" s="1">
        <v>12775.34</v>
      </c>
      <c r="AV498" s="1">
        <v>10895.53</v>
      </c>
      <c r="AW498">
        <v>0.67610000000000003</v>
      </c>
      <c r="AX498" s="1">
        <v>2868.48</v>
      </c>
      <c r="AY498">
        <v>0.17799999999999999</v>
      </c>
      <c r="AZ498">
        <v>692.88</v>
      </c>
      <c r="BA498">
        <v>4.2999999999999997E-2</v>
      </c>
      <c r="BB498" s="1">
        <v>1658.01</v>
      </c>
      <c r="BC498">
        <v>0.10290000000000001</v>
      </c>
      <c r="BD498" s="1">
        <v>16114.9</v>
      </c>
      <c r="BE498" s="1">
        <v>7586.62</v>
      </c>
      <c r="BF498">
        <v>4.6515000000000004</v>
      </c>
      <c r="BG498">
        <v>0.53090000000000004</v>
      </c>
      <c r="BH498">
        <v>0.215</v>
      </c>
      <c r="BI498">
        <v>0.2165</v>
      </c>
      <c r="BJ498">
        <v>3.1E-2</v>
      </c>
      <c r="BK498">
        <v>6.6E-3</v>
      </c>
    </row>
    <row r="499" spans="1:63" x14ac:dyDescent="0.25">
      <c r="A499" t="s">
        <v>499</v>
      </c>
      <c r="B499">
        <v>48223</v>
      </c>
      <c r="C499">
        <v>22</v>
      </c>
      <c r="D499">
        <v>182.24</v>
      </c>
      <c r="E499" s="1">
        <v>4009.32</v>
      </c>
      <c r="F499" s="1">
        <v>3556.62</v>
      </c>
      <c r="G499">
        <v>1.7399999999999999E-2</v>
      </c>
      <c r="H499">
        <v>0</v>
      </c>
      <c r="I499">
        <v>0.16650000000000001</v>
      </c>
      <c r="J499">
        <v>2.9999999999999997E-4</v>
      </c>
      <c r="K499">
        <v>0.1077</v>
      </c>
      <c r="L499">
        <v>0.58689999999999998</v>
      </c>
      <c r="M499">
        <v>0.1212</v>
      </c>
      <c r="N499">
        <v>0.4118</v>
      </c>
      <c r="O499">
        <v>9.4999999999999998E-3</v>
      </c>
      <c r="P499">
        <v>0.1429</v>
      </c>
      <c r="Q499" s="1">
        <v>66272.070000000007</v>
      </c>
      <c r="R499">
        <v>0.16300000000000001</v>
      </c>
      <c r="S499">
        <v>0.18940000000000001</v>
      </c>
      <c r="T499">
        <v>0.64759999999999995</v>
      </c>
      <c r="U499">
        <v>25.6</v>
      </c>
      <c r="V499" s="1">
        <v>97685.24</v>
      </c>
      <c r="W499">
        <v>150.87</v>
      </c>
      <c r="X499" s="1">
        <v>187352.37</v>
      </c>
      <c r="Y499">
        <v>0.70309999999999995</v>
      </c>
      <c r="Z499">
        <v>0.27550000000000002</v>
      </c>
      <c r="AA499">
        <v>2.1499999999999998E-2</v>
      </c>
      <c r="AB499">
        <v>0.2969</v>
      </c>
      <c r="AC499">
        <v>187.35</v>
      </c>
      <c r="AD499" s="1">
        <v>8188.14</v>
      </c>
      <c r="AE499">
        <v>719.74</v>
      </c>
      <c r="AF499" s="1">
        <v>176432.17</v>
      </c>
      <c r="AG499">
        <v>401</v>
      </c>
      <c r="AH499" s="1">
        <v>38041</v>
      </c>
      <c r="AI499" s="1">
        <v>71400</v>
      </c>
      <c r="AJ499">
        <v>77.87</v>
      </c>
      <c r="AK499">
        <v>41.76</v>
      </c>
      <c r="AL499">
        <v>46.01</v>
      </c>
      <c r="AM499">
        <v>5.5</v>
      </c>
      <c r="AN499">
        <v>0</v>
      </c>
      <c r="AO499">
        <v>0.91339999999999999</v>
      </c>
      <c r="AP499" s="1">
        <v>1291.74</v>
      </c>
      <c r="AQ499" s="1">
        <v>1833.16</v>
      </c>
      <c r="AR499" s="1">
        <v>6885.86</v>
      </c>
      <c r="AS499">
        <v>753.99</v>
      </c>
      <c r="AT499">
        <v>397.45</v>
      </c>
      <c r="AU499" s="1">
        <v>11162.2</v>
      </c>
      <c r="AV499" s="1">
        <v>3273.22</v>
      </c>
      <c r="AW499">
        <v>0.2555</v>
      </c>
      <c r="AX499" s="1">
        <v>7994.23</v>
      </c>
      <c r="AY499">
        <v>0.62390000000000001</v>
      </c>
      <c r="AZ499">
        <v>696.48</v>
      </c>
      <c r="BA499">
        <v>5.4399999999999997E-2</v>
      </c>
      <c r="BB499">
        <v>848.43</v>
      </c>
      <c r="BC499">
        <v>6.6199999999999995E-2</v>
      </c>
      <c r="BD499" s="1">
        <v>12812.37</v>
      </c>
      <c r="BE499" s="1">
        <v>1382.71</v>
      </c>
      <c r="BF499">
        <v>0.2114</v>
      </c>
      <c r="BG499">
        <v>0.58130000000000004</v>
      </c>
      <c r="BH499">
        <v>0.1963</v>
      </c>
      <c r="BI499">
        <v>0.183</v>
      </c>
      <c r="BJ499">
        <v>2.52E-2</v>
      </c>
      <c r="BK499">
        <v>1.4200000000000001E-2</v>
      </c>
    </row>
    <row r="500" spans="1:63" x14ac:dyDescent="0.25">
      <c r="A500" t="s">
        <v>500</v>
      </c>
      <c r="B500">
        <v>48371</v>
      </c>
      <c r="C500">
        <v>35</v>
      </c>
      <c r="D500">
        <v>30.11</v>
      </c>
      <c r="E500" s="1">
        <v>1053.96</v>
      </c>
      <c r="F500">
        <v>946.97</v>
      </c>
      <c r="G500">
        <v>7.4000000000000003E-3</v>
      </c>
      <c r="H500">
        <v>0</v>
      </c>
      <c r="I500">
        <v>1.1000000000000001E-3</v>
      </c>
      <c r="J500">
        <v>1.1000000000000001E-3</v>
      </c>
      <c r="K500">
        <v>3.4799999999999998E-2</v>
      </c>
      <c r="L500">
        <v>0.9335</v>
      </c>
      <c r="M500">
        <v>2.2200000000000001E-2</v>
      </c>
      <c r="N500">
        <v>0.29160000000000003</v>
      </c>
      <c r="O500">
        <v>0</v>
      </c>
      <c r="P500">
        <v>0.12089999999999999</v>
      </c>
      <c r="Q500" s="1">
        <v>63032.46</v>
      </c>
      <c r="R500">
        <v>7.2499999999999995E-2</v>
      </c>
      <c r="S500">
        <v>0.2319</v>
      </c>
      <c r="T500">
        <v>0.69569999999999999</v>
      </c>
      <c r="U500">
        <v>10.16</v>
      </c>
      <c r="V500" s="1">
        <v>74375.850000000006</v>
      </c>
      <c r="W500">
        <v>101.12</v>
      </c>
      <c r="X500" s="1">
        <v>194247.29</v>
      </c>
      <c r="Y500">
        <v>0.7389</v>
      </c>
      <c r="Z500">
        <v>0.13300000000000001</v>
      </c>
      <c r="AA500">
        <v>0.12809999999999999</v>
      </c>
      <c r="AB500">
        <v>0.2611</v>
      </c>
      <c r="AC500">
        <v>194.25</v>
      </c>
      <c r="AD500" s="1">
        <v>4542.03</v>
      </c>
      <c r="AE500">
        <v>571.69000000000005</v>
      </c>
      <c r="AF500" s="1">
        <v>185989.82</v>
      </c>
      <c r="AG500">
        <v>431</v>
      </c>
      <c r="AH500" s="1">
        <v>33709</v>
      </c>
      <c r="AI500" s="1">
        <v>59379</v>
      </c>
      <c r="AJ500">
        <v>32.6</v>
      </c>
      <c r="AK500">
        <v>22.01</v>
      </c>
      <c r="AL500">
        <v>22.12</v>
      </c>
      <c r="AM500">
        <v>4</v>
      </c>
      <c r="AN500" s="1">
        <v>2216.06</v>
      </c>
      <c r="AO500">
        <v>1.2089000000000001</v>
      </c>
      <c r="AP500" s="1">
        <v>1741.23</v>
      </c>
      <c r="AQ500" s="1">
        <v>2265.2800000000002</v>
      </c>
      <c r="AR500" s="1">
        <v>6681.36</v>
      </c>
      <c r="AS500">
        <v>369.38</v>
      </c>
      <c r="AT500">
        <v>382.88</v>
      </c>
      <c r="AU500" s="1">
        <v>11440.13</v>
      </c>
      <c r="AV500" s="1">
        <v>5239.37</v>
      </c>
      <c r="AW500">
        <v>0.38919999999999999</v>
      </c>
      <c r="AX500" s="1">
        <v>6921.44</v>
      </c>
      <c r="AY500">
        <v>0.51419999999999999</v>
      </c>
      <c r="AZ500">
        <v>552.59</v>
      </c>
      <c r="BA500">
        <v>4.1099999999999998E-2</v>
      </c>
      <c r="BB500">
        <v>747.23</v>
      </c>
      <c r="BC500">
        <v>5.5500000000000001E-2</v>
      </c>
      <c r="BD500" s="1">
        <v>13460.64</v>
      </c>
      <c r="BE500" s="1">
        <v>3284.19</v>
      </c>
      <c r="BF500">
        <v>0.7087</v>
      </c>
      <c r="BG500">
        <v>0.56030000000000002</v>
      </c>
      <c r="BH500">
        <v>0.23419999999999999</v>
      </c>
      <c r="BI500">
        <v>0.17050000000000001</v>
      </c>
      <c r="BJ500">
        <v>3.4200000000000001E-2</v>
      </c>
      <c r="BK500">
        <v>8.9999999999999998E-4</v>
      </c>
    </row>
    <row r="501" spans="1:63" x14ac:dyDescent="0.25">
      <c r="A501" t="s">
        <v>501</v>
      </c>
      <c r="B501">
        <v>50062</v>
      </c>
      <c r="C501">
        <v>20</v>
      </c>
      <c r="D501">
        <v>113.58</v>
      </c>
      <c r="E501" s="1">
        <v>2271.64</v>
      </c>
      <c r="F501" s="1">
        <v>2122.42</v>
      </c>
      <c r="G501">
        <v>3.1600000000000003E-2</v>
      </c>
      <c r="H501">
        <v>5.0000000000000001E-4</v>
      </c>
      <c r="I501">
        <v>2.9700000000000001E-2</v>
      </c>
      <c r="J501">
        <v>1.9E-3</v>
      </c>
      <c r="K501">
        <v>2.7799999999999998E-2</v>
      </c>
      <c r="L501">
        <v>0.85719999999999996</v>
      </c>
      <c r="M501">
        <v>5.1400000000000001E-2</v>
      </c>
      <c r="N501">
        <v>0.55130000000000001</v>
      </c>
      <c r="O501">
        <v>1.47E-2</v>
      </c>
      <c r="P501">
        <v>0.18540000000000001</v>
      </c>
      <c r="Q501" s="1">
        <v>72138.94</v>
      </c>
      <c r="R501">
        <v>6.9000000000000006E-2</v>
      </c>
      <c r="S501">
        <v>0.14480000000000001</v>
      </c>
      <c r="T501">
        <v>0.78620000000000001</v>
      </c>
      <c r="U501">
        <v>16.3</v>
      </c>
      <c r="V501" s="1">
        <v>93066.32</v>
      </c>
      <c r="W501">
        <v>134.86000000000001</v>
      </c>
      <c r="X501" s="1">
        <v>171612.11</v>
      </c>
      <c r="Y501">
        <v>0.7248</v>
      </c>
      <c r="Z501">
        <v>0.24890000000000001</v>
      </c>
      <c r="AA501">
        <v>2.63E-2</v>
      </c>
      <c r="AB501">
        <v>0.2752</v>
      </c>
      <c r="AC501">
        <v>171.61</v>
      </c>
      <c r="AD501" s="1">
        <v>5958.64</v>
      </c>
      <c r="AE501">
        <v>824.55</v>
      </c>
      <c r="AF501" s="1">
        <v>167011.87</v>
      </c>
      <c r="AG501">
        <v>369</v>
      </c>
      <c r="AH501" s="1">
        <v>33280</v>
      </c>
      <c r="AI501" s="1">
        <v>49948</v>
      </c>
      <c r="AJ501">
        <v>51.19</v>
      </c>
      <c r="AK501">
        <v>33.590000000000003</v>
      </c>
      <c r="AL501">
        <v>36.28</v>
      </c>
      <c r="AM501">
        <v>5.5</v>
      </c>
      <c r="AN501">
        <v>0</v>
      </c>
      <c r="AO501">
        <v>0.99439999999999995</v>
      </c>
      <c r="AP501" s="1">
        <v>1354.1</v>
      </c>
      <c r="AQ501" s="1">
        <v>2376.91</v>
      </c>
      <c r="AR501" s="1">
        <v>7660.5</v>
      </c>
      <c r="AS501">
        <v>790.35</v>
      </c>
      <c r="AT501">
        <v>993.36</v>
      </c>
      <c r="AU501" s="1">
        <v>13175.23</v>
      </c>
      <c r="AV501" s="1">
        <v>5449.5</v>
      </c>
      <c r="AW501">
        <v>0.39379999999999998</v>
      </c>
      <c r="AX501" s="1">
        <v>5370.78</v>
      </c>
      <c r="AY501">
        <v>0.38819999999999999</v>
      </c>
      <c r="AZ501" s="1">
        <v>2184.33</v>
      </c>
      <c r="BA501">
        <v>0.15790000000000001</v>
      </c>
      <c r="BB501">
        <v>832.12</v>
      </c>
      <c r="BC501">
        <v>6.0100000000000001E-2</v>
      </c>
      <c r="BD501" s="1">
        <v>13836.73</v>
      </c>
      <c r="BE501" s="1">
        <v>3767.1</v>
      </c>
      <c r="BF501">
        <v>0.97899999999999998</v>
      </c>
      <c r="BG501">
        <v>0.51229999999999998</v>
      </c>
      <c r="BH501">
        <v>0.2235</v>
      </c>
      <c r="BI501">
        <v>0.21410000000000001</v>
      </c>
      <c r="BJ501">
        <v>1.21E-2</v>
      </c>
      <c r="BK501">
        <v>3.8100000000000002E-2</v>
      </c>
    </row>
    <row r="502" spans="1:63" x14ac:dyDescent="0.25">
      <c r="A502" t="s">
        <v>502</v>
      </c>
      <c r="B502">
        <v>44719</v>
      </c>
      <c r="C502">
        <v>2</v>
      </c>
      <c r="D502">
        <v>421.12</v>
      </c>
      <c r="E502">
        <v>842.23</v>
      </c>
      <c r="F502">
        <v>878.47</v>
      </c>
      <c r="G502">
        <v>3.3999999999999998E-3</v>
      </c>
      <c r="H502">
        <v>5.7000000000000002E-3</v>
      </c>
      <c r="I502">
        <v>0.37509999999999999</v>
      </c>
      <c r="J502">
        <v>4.5999999999999999E-3</v>
      </c>
      <c r="K502">
        <v>5.9299999999999999E-2</v>
      </c>
      <c r="L502">
        <v>0.44240000000000002</v>
      </c>
      <c r="M502">
        <v>0.1095</v>
      </c>
      <c r="N502">
        <v>0.80420000000000003</v>
      </c>
      <c r="O502">
        <v>3.3099999999999997E-2</v>
      </c>
      <c r="P502">
        <v>0.2011</v>
      </c>
      <c r="Q502" s="1">
        <v>66714.45</v>
      </c>
      <c r="R502">
        <v>0.27139999999999997</v>
      </c>
      <c r="S502">
        <v>0.2286</v>
      </c>
      <c r="T502">
        <v>0.5</v>
      </c>
      <c r="U502">
        <v>13.46</v>
      </c>
      <c r="V502" s="1">
        <v>74594.13</v>
      </c>
      <c r="W502">
        <v>60.2</v>
      </c>
      <c r="X502" s="1">
        <v>118850.28</v>
      </c>
      <c r="Y502">
        <v>0.48430000000000001</v>
      </c>
      <c r="Z502">
        <v>0.39450000000000002</v>
      </c>
      <c r="AA502">
        <v>0.1212</v>
      </c>
      <c r="AB502">
        <v>0.51570000000000005</v>
      </c>
      <c r="AC502">
        <v>118.85</v>
      </c>
      <c r="AD502" s="1">
        <v>7427.24</v>
      </c>
      <c r="AE502">
        <v>552.12</v>
      </c>
      <c r="AF502" s="1">
        <v>95688.01</v>
      </c>
      <c r="AG502">
        <v>81</v>
      </c>
      <c r="AH502" s="1">
        <v>31039</v>
      </c>
      <c r="AI502" s="1">
        <v>43646</v>
      </c>
      <c r="AJ502">
        <v>64.67</v>
      </c>
      <c r="AK502">
        <v>60.82</v>
      </c>
      <c r="AL502">
        <v>63.88</v>
      </c>
      <c r="AM502">
        <v>3.43</v>
      </c>
      <c r="AN502">
        <v>0</v>
      </c>
      <c r="AO502">
        <v>1.2859</v>
      </c>
      <c r="AP502" s="1">
        <v>2089.3000000000002</v>
      </c>
      <c r="AQ502" s="1">
        <v>2184.7600000000002</v>
      </c>
      <c r="AR502" s="1">
        <v>7970.73</v>
      </c>
      <c r="AS502">
        <v>823.68</v>
      </c>
      <c r="AT502">
        <v>592.94000000000005</v>
      </c>
      <c r="AU502" s="1">
        <v>13661.41</v>
      </c>
      <c r="AV502" s="1">
        <v>8655.1</v>
      </c>
      <c r="AW502">
        <v>0.46110000000000001</v>
      </c>
      <c r="AX502" s="1">
        <v>6404.81</v>
      </c>
      <c r="AY502">
        <v>0.3412</v>
      </c>
      <c r="AZ502" s="1">
        <v>2255.04</v>
      </c>
      <c r="BA502">
        <v>0.1201</v>
      </c>
      <c r="BB502" s="1">
        <v>1456.45</v>
      </c>
      <c r="BC502">
        <v>7.7600000000000002E-2</v>
      </c>
      <c r="BD502" s="1">
        <v>18771.400000000001</v>
      </c>
      <c r="BE502" s="1">
        <v>6553.29</v>
      </c>
      <c r="BF502">
        <v>2.1494</v>
      </c>
      <c r="BG502">
        <v>0.54810000000000003</v>
      </c>
      <c r="BH502">
        <v>0.18720000000000001</v>
      </c>
      <c r="BI502">
        <v>0.2389</v>
      </c>
      <c r="BJ502">
        <v>1.5100000000000001E-2</v>
      </c>
      <c r="BK502">
        <v>1.0699999999999999E-2</v>
      </c>
    </row>
    <row r="503" spans="1:63" x14ac:dyDescent="0.25">
      <c r="A503" t="s">
        <v>503</v>
      </c>
      <c r="B503">
        <v>45997</v>
      </c>
      <c r="C503">
        <v>78</v>
      </c>
      <c r="D503">
        <v>21.16</v>
      </c>
      <c r="E503" s="1">
        <v>1650.46</v>
      </c>
      <c r="F503" s="1">
        <v>1667.23</v>
      </c>
      <c r="G503">
        <v>6.6E-3</v>
      </c>
      <c r="H503">
        <v>0</v>
      </c>
      <c r="I503">
        <v>2.0400000000000001E-2</v>
      </c>
      <c r="J503">
        <v>0</v>
      </c>
      <c r="K503">
        <v>2.1000000000000001E-2</v>
      </c>
      <c r="L503">
        <v>0.89870000000000005</v>
      </c>
      <c r="M503">
        <v>5.3400000000000003E-2</v>
      </c>
      <c r="N503">
        <v>0.24260000000000001</v>
      </c>
      <c r="O503">
        <v>6.1000000000000004E-3</v>
      </c>
      <c r="P503">
        <v>0.12330000000000001</v>
      </c>
      <c r="Q503" s="1">
        <v>60868.06</v>
      </c>
      <c r="R503">
        <v>0.122</v>
      </c>
      <c r="S503">
        <v>0.1951</v>
      </c>
      <c r="T503">
        <v>0.68289999999999995</v>
      </c>
      <c r="U503">
        <v>11</v>
      </c>
      <c r="V503" s="1">
        <v>87970.18</v>
      </c>
      <c r="W503">
        <v>145.47999999999999</v>
      </c>
      <c r="X503" s="1">
        <v>358047.44</v>
      </c>
      <c r="Y503">
        <v>0.50609999999999999</v>
      </c>
      <c r="Z503">
        <v>0.36530000000000001</v>
      </c>
      <c r="AA503">
        <v>0.12859999999999999</v>
      </c>
      <c r="AB503">
        <v>0.49390000000000001</v>
      </c>
      <c r="AC503">
        <v>358.05</v>
      </c>
      <c r="AD503" s="1">
        <v>8623.3700000000008</v>
      </c>
      <c r="AE503">
        <v>550.15</v>
      </c>
      <c r="AF503" s="1">
        <v>296251.18</v>
      </c>
      <c r="AG503">
        <v>580</v>
      </c>
      <c r="AH503" s="1">
        <v>40090</v>
      </c>
      <c r="AI503" s="1">
        <v>83019</v>
      </c>
      <c r="AJ503">
        <v>36.450000000000003</v>
      </c>
      <c r="AK503">
        <v>21.78</v>
      </c>
      <c r="AL503">
        <v>22.93</v>
      </c>
      <c r="AM503">
        <v>5</v>
      </c>
      <c r="AN503">
        <v>0</v>
      </c>
      <c r="AO503">
        <v>0.50060000000000004</v>
      </c>
      <c r="AP503" s="1">
        <v>1402.43</v>
      </c>
      <c r="AQ503" s="1">
        <v>1478.27</v>
      </c>
      <c r="AR503" s="1">
        <v>7019.01</v>
      </c>
      <c r="AS503">
        <v>627.24</v>
      </c>
      <c r="AT503">
        <v>145.69</v>
      </c>
      <c r="AU503" s="1">
        <v>10672.62</v>
      </c>
      <c r="AV503" s="1">
        <v>2564.66</v>
      </c>
      <c r="AW503">
        <v>0.20419999999999999</v>
      </c>
      <c r="AX503" s="1">
        <v>6947.17</v>
      </c>
      <c r="AY503">
        <v>0.55320000000000003</v>
      </c>
      <c r="AZ503" s="1">
        <v>2465.73</v>
      </c>
      <c r="BA503">
        <v>0.1963</v>
      </c>
      <c r="BB503">
        <v>581.03</v>
      </c>
      <c r="BC503">
        <v>4.6300000000000001E-2</v>
      </c>
      <c r="BD503" s="1">
        <v>12558.58</v>
      </c>
      <c r="BE503" s="1">
        <v>1967.85</v>
      </c>
      <c r="BF503">
        <v>0.24049999999999999</v>
      </c>
      <c r="BG503">
        <v>0.47189999999999999</v>
      </c>
      <c r="BH503">
        <v>0.2056</v>
      </c>
      <c r="BI503">
        <v>0.26500000000000001</v>
      </c>
      <c r="BJ503">
        <v>3.8300000000000001E-2</v>
      </c>
      <c r="BK503">
        <v>1.9300000000000001E-2</v>
      </c>
    </row>
    <row r="504" spans="1:63" x14ac:dyDescent="0.25">
      <c r="A504" t="s">
        <v>504</v>
      </c>
      <c r="B504">
        <v>48587</v>
      </c>
      <c r="C504">
        <v>50</v>
      </c>
      <c r="D504">
        <v>18.52</v>
      </c>
      <c r="E504">
        <v>925.84</v>
      </c>
      <c r="F504">
        <v>971.8</v>
      </c>
      <c r="G504">
        <v>7.1999999999999998E-3</v>
      </c>
      <c r="H504">
        <v>5.1000000000000004E-3</v>
      </c>
      <c r="I504">
        <v>0</v>
      </c>
      <c r="J504">
        <v>0</v>
      </c>
      <c r="K504">
        <v>1.7500000000000002E-2</v>
      </c>
      <c r="L504">
        <v>0.96699999999999997</v>
      </c>
      <c r="M504">
        <v>3.0999999999999999E-3</v>
      </c>
      <c r="N504">
        <v>7.8600000000000003E-2</v>
      </c>
      <c r="O504">
        <v>4.8999999999999998E-3</v>
      </c>
      <c r="P504">
        <v>9.7199999999999995E-2</v>
      </c>
      <c r="Q504" s="1">
        <v>62320.12</v>
      </c>
      <c r="R504">
        <v>7.8899999999999998E-2</v>
      </c>
      <c r="S504">
        <v>0.21049999999999999</v>
      </c>
      <c r="T504">
        <v>0.71050000000000002</v>
      </c>
      <c r="U504">
        <v>7</v>
      </c>
      <c r="V504" s="1">
        <v>80931.14</v>
      </c>
      <c r="W504">
        <v>132.26</v>
      </c>
      <c r="X504" s="1">
        <v>158212.66</v>
      </c>
      <c r="Y504">
        <v>0.8921</v>
      </c>
      <c r="Z504">
        <v>8.4699999999999998E-2</v>
      </c>
      <c r="AA504">
        <v>2.3199999999999998E-2</v>
      </c>
      <c r="AB504">
        <v>0.1079</v>
      </c>
      <c r="AC504">
        <v>158.21</v>
      </c>
      <c r="AD504" s="1">
        <v>4267.7299999999996</v>
      </c>
      <c r="AE504">
        <v>502.67</v>
      </c>
      <c r="AF504" s="1">
        <v>155484.14000000001</v>
      </c>
      <c r="AG504">
        <v>305</v>
      </c>
      <c r="AH504" s="1">
        <v>43668</v>
      </c>
      <c r="AI504" s="1">
        <v>83270</v>
      </c>
      <c r="AJ504">
        <v>30.79</v>
      </c>
      <c r="AK504">
        <v>26.8</v>
      </c>
      <c r="AL504">
        <v>27.82</v>
      </c>
      <c r="AM504">
        <v>5</v>
      </c>
      <c r="AN504">
        <v>0</v>
      </c>
      <c r="AO504">
        <v>0.70350000000000001</v>
      </c>
      <c r="AP504" s="1">
        <v>1124.1300000000001</v>
      </c>
      <c r="AQ504" s="1">
        <v>1343.23</v>
      </c>
      <c r="AR504" s="1">
        <v>7222.4</v>
      </c>
      <c r="AS504">
        <v>253.37</v>
      </c>
      <c r="AT504">
        <v>183.22</v>
      </c>
      <c r="AU504" s="1">
        <v>10126.35</v>
      </c>
      <c r="AV504" s="1">
        <v>5909.02</v>
      </c>
      <c r="AW504">
        <v>0.54090000000000005</v>
      </c>
      <c r="AX504" s="1">
        <v>3698.04</v>
      </c>
      <c r="AY504">
        <v>0.33850000000000002</v>
      </c>
      <c r="AZ504">
        <v>987.87</v>
      </c>
      <c r="BA504">
        <v>9.0399999999999994E-2</v>
      </c>
      <c r="BB504">
        <v>329.87</v>
      </c>
      <c r="BC504">
        <v>3.0200000000000001E-2</v>
      </c>
      <c r="BD504" s="1">
        <v>10924.79</v>
      </c>
      <c r="BE504" s="1">
        <v>5292.12</v>
      </c>
      <c r="BF504">
        <v>1.4024000000000001</v>
      </c>
      <c r="BG504">
        <v>0.60619999999999996</v>
      </c>
      <c r="BH504">
        <v>0.2555</v>
      </c>
      <c r="BI504">
        <v>7.1599999999999997E-2</v>
      </c>
      <c r="BJ504">
        <v>2.2499999999999999E-2</v>
      </c>
      <c r="BK504">
        <v>4.4299999999999999E-2</v>
      </c>
    </row>
    <row r="505" spans="1:63" x14ac:dyDescent="0.25">
      <c r="A505" t="s">
        <v>505</v>
      </c>
      <c r="B505">
        <v>44727</v>
      </c>
      <c r="C505">
        <v>81</v>
      </c>
      <c r="D505">
        <v>25.55</v>
      </c>
      <c r="E505" s="1">
        <v>2069.2600000000002</v>
      </c>
      <c r="F505" s="1">
        <v>1965.93</v>
      </c>
      <c r="G505">
        <v>3.5999999999999999E-3</v>
      </c>
      <c r="H505">
        <v>5.5999999999999999E-3</v>
      </c>
      <c r="I505">
        <v>1.0200000000000001E-2</v>
      </c>
      <c r="J505">
        <v>1E-3</v>
      </c>
      <c r="K505">
        <v>2.3900000000000001E-2</v>
      </c>
      <c r="L505">
        <v>0.91810000000000003</v>
      </c>
      <c r="M505">
        <v>3.7600000000000001E-2</v>
      </c>
      <c r="N505">
        <v>0.47799999999999998</v>
      </c>
      <c r="O505">
        <v>7.0000000000000001E-3</v>
      </c>
      <c r="P505">
        <v>0.1472</v>
      </c>
      <c r="Q505" s="1">
        <v>60200.08</v>
      </c>
      <c r="R505">
        <v>0.12859999999999999</v>
      </c>
      <c r="S505">
        <v>0.2286</v>
      </c>
      <c r="T505">
        <v>0.64290000000000003</v>
      </c>
      <c r="U505">
        <v>19.09</v>
      </c>
      <c r="V505" s="1">
        <v>63544.21</v>
      </c>
      <c r="W505">
        <v>108.17</v>
      </c>
      <c r="X505" s="1">
        <v>138463.09</v>
      </c>
      <c r="Y505">
        <v>0.81720000000000004</v>
      </c>
      <c r="Z505">
        <v>0.14749999999999999</v>
      </c>
      <c r="AA505">
        <v>3.5299999999999998E-2</v>
      </c>
      <c r="AB505">
        <v>0.18279999999999999</v>
      </c>
      <c r="AC505">
        <v>138.46</v>
      </c>
      <c r="AD505" s="1">
        <v>3884.39</v>
      </c>
      <c r="AE505">
        <v>553.54</v>
      </c>
      <c r="AF505" s="1">
        <v>137352.41</v>
      </c>
      <c r="AG505">
        <v>225</v>
      </c>
      <c r="AH505" s="1">
        <v>38459</v>
      </c>
      <c r="AI505" s="1">
        <v>53941</v>
      </c>
      <c r="AJ505">
        <v>47.77</v>
      </c>
      <c r="AK505">
        <v>25.96</v>
      </c>
      <c r="AL505">
        <v>34.950000000000003</v>
      </c>
      <c r="AM505">
        <v>4.0999999999999996</v>
      </c>
      <c r="AN505" s="1">
        <v>1158.3499999999999</v>
      </c>
      <c r="AO505">
        <v>1.006</v>
      </c>
      <c r="AP505" s="1">
        <v>1116.3699999999999</v>
      </c>
      <c r="AQ505" s="1">
        <v>2038.53</v>
      </c>
      <c r="AR505" s="1">
        <v>6790.46</v>
      </c>
      <c r="AS505">
        <v>792.08</v>
      </c>
      <c r="AT505">
        <v>265.52999999999997</v>
      </c>
      <c r="AU505" s="1">
        <v>11002.96</v>
      </c>
      <c r="AV505" s="1">
        <v>6295.79</v>
      </c>
      <c r="AW505">
        <v>0.48780000000000001</v>
      </c>
      <c r="AX505" s="1">
        <v>4908.13</v>
      </c>
      <c r="AY505">
        <v>0.38030000000000003</v>
      </c>
      <c r="AZ505">
        <v>805.22</v>
      </c>
      <c r="BA505">
        <v>6.2399999999999997E-2</v>
      </c>
      <c r="BB505">
        <v>897.94</v>
      </c>
      <c r="BC505">
        <v>6.9599999999999995E-2</v>
      </c>
      <c r="BD505" s="1">
        <v>12907.07</v>
      </c>
      <c r="BE505" s="1">
        <v>4876.3500000000004</v>
      </c>
      <c r="BF505">
        <v>1.4133</v>
      </c>
      <c r="BG505">
        <v>0.52669999999999995</v>
      </c>
      <c r="BH505">
        <v>0.23330000000000001</v>
      </c>
      <c r="BI505">
        <v>0.18959999999999999</v>
      </c>
      <c r="BJ505">
        <v>2.52E-2</v>
      </c>
      <c r="BK505">
        <v>2.5100000000000001E-2</v>
      </c>
    </row>
    <row r="506" spans="1:63" x14ac:dyDescent="0.25">
      <c r="A506" t="s">
        <v>506</v>
      </c>
      <c r="B506">
        <v>44826</v>
      </c>
      <c r="C506">
        <v>7</v>
      </c>
      <c r="D506">
        <v>269.89</v>
      </c>
      <c r="E506" s="1">
        <v>1889.24</v>
      </c>
      <c r="F506" s="1">
        <v>2637.28</v>
      </c>
      <c r="G506">
        <v>5.3E-3</v>
      </c>
      <c r="H506">
        <v>1.5E-3</v>
      </c>
      <c r="I506">
        <v>0.246</v>
      </c>
      <c r="J506">
        <v>1.9E-3</v>
      </c>
      <c r="K506">
        <v>2.8400000000000002E-2</v>
      </c>
      <c r="L506">
        <v>0.60419999999999996</v>
      </c>
      <c r="M506">
        <v>0.11260000000000001</v>
      </c>
      <c r="N506">
        <v>0.99990000000000001</v>
      </c>
      <c r="O506">
        <v>0</v>
      </c>
      <c r="P506">
        <v>0.14749999999999999</v>
      </c>
      <c r="Q506" s="1">
        <v>50171.67</v>
      </c>
      <c r="R506">
        <v>0.1883</v>
      </c>
      <c r="S506">
        <v>0.24679999999999999</v>
      </c>
      <c r="T506">
        <v>0.56489999999999996</v>
      </c>
      <c r="U506">
        <v>19</v>
      </c>
      <c r="V506" s="1">
        <v>66554.95</v>
      </c>
      <c r="W506">
        <v>97.98</v>
      </c>
      <c r="X506" s="1">
        <v>93182.399999999994</v>
      </c>
      <c r="Y506">
        <v>0.59889999999999999</v>
      </c>
      <c r="Z506">
        <v>0.27679999999999999</v>
      </c>
      <c r="AA506">
        <v>0.12429999999999999</v>
      </c>
      <c r="AB506">
        <v>0.40110000000000001</v>
      </c>
      <c r="AC506">
        <v>93.18</v>
      </c>
      <c r="AD506" s="1">
        <v>2273.94</v>
      </c>
      <c r="AE506">
        <v>243.08</v>
      </c>
      <c r="AF506" s="1">
        <v>62551.92</v>
      </c>
      <c r="AG506">
        <v>18</v>
      </c>
      <c r="AH506" s="1">
        <v>25633</v>
      </c>
      <c r="AI506" s="1">
        <v>43251</v>
      </c>
      <c r="AJ506">
        <v>30.81</v>
      </c>
      <c r="AK506">
        <v>23.62</v>
      </c>
      <c r="AL506">
        <v>23.22</v>
      </c>
      <c r="AM506">
        <v>4.95</v>
      </c>
      <c r="AN506">
        <v>0</v>
      </c>
      <c r="AO506">
        <v>0.63790000000000002</v>
      </c>
      <c r="AP506" s="1">
        <v>1186.51</v>
      </c>
      <c r="AQ506" s="1">
        <v>2210.7199999999998</v>
      </c>
      <c r="AR506" s="1">
        <v>5672.02</v>
      </c>
      <c r="AS506">
        <v>418.74</v>
      </c>
      <c r="AT506">
        <v>334.97</v>
      </c>
      <c r="AU506" s="1">
        <v>9822.9500000000007</v>
      </c>
      <c r="AV506" s="1">
        <v>6373.42</v>
      </c>
      <c r="AW506">
        <v>0.55110000000000003</v>
      </c>
      <c r="AX506" s="1">
        <v>1330.5</v>
      </c>
      <c r="AY506">
        <v>0.11509999999999999</v>
      </c>
      <c r="AZ506" s="1">
        <v>2188.6999999999998</v>
      </c>
      <c r="BA506">
        <v>0.1893</v>
      </c>
      <c r="BB506" s="1">
        <v>1671.86</v>
      </c>
      <c r="BC506">
        <v>0.14460000000000001</v>
      </c>
      <c r="BD506" s="1">
        <v>11564.5</v>
      </c>
      <c r="BE506" s="1">
        <v>10054.51</v>
      </c>
      <c r="BF506">
        <v>4.3589000000000002</v>
      </c>
      <c r="BG506">
        <v>0.48209999999999997</v>
      </c>
      <c r="BH506">
        <v>0.18429999999999999</v>
      </c>
      <c r="BI506">
        <v>0.24479999999999999</v>
      </c>
      <c r="BJ506">
        <v>7.5600000000000001E-2</v>
      </c>
      <c r="BK506">
        <v>1.3299999999999999E-2</v>
      </c>
    </row>
    <row r="507" spans="1:63" x14ac:dyDescent="0.25">
      <c r="A507" t="s">
        <v>507</v>
      </c>
      <c r="B507">
        <v>44834</v>
      </c>
      <c r="C507">
        <v>21</v>
      </c>
      <c r="D507">
        <v>238.71</v>
      </c>
      <c r="E507" s="1">
        <v>5013.01</v>
      </c>
      <c r="F507" s="1">
        <v>5304.46</v>
      </c>
      <c r="G507">
        <v>2.81E-2</v>
      </c>
      <c r="H507">
        <v>4.0000000000000002E-4</v>
      </c>
      <c r="I507">
        <v>4.9799999999999997E-2</v>
      </c>
      <c r="J507">
        <v>1.2999999999999999E-3</v>
      </c>
      <c r="K507">
        <v>2.0400000000000001E-2</v>
      </c>
      <c r="L507">
        <v>0.85399999999999998</v>
      </c>
      <c r="M507">
        <v>4.5999999999999999E-2</v>
      </c>
      <c r="N507">
        <v>0.2283</v>
      </c>
      <c r="O507">
        <v>1.95E-2</v>
      </c>
      <c r="P507">
        <v>0.14380000000000001</v>
      </c>
      <c r="Q507" s="1">
        <v>73130.259999999995</v>
      </c>
      <c r="R507">
        <v>9.8699999999999996E-2</v>
      </c>
      <c r="S507">
        <v>0.21709999999999999</v>
      </c>
      <c r="T507">
        <v>0.68420000000000003</v>
      </c>
      <c r="U507">
        <v>23.5</v>
      </c>
      <c r="V507" s="1">
        <v>84112.13</v>
      </c>
      <c r="W507">
        <v>213.32</v>
      </c>
      <c r="X507" s="1">
        <v>198886.74</v>
      </c>
      <c r="Y507">
        <v>0.78059999999999996</v>
      </c>
      <c r="Z507">
        <v>0.20419999999999999</v>
      </c>
      <c r="AA507">
        <v>1.52E-2</v>
      </c>
      <c r="AB507">
        <v>0.21940000000000001</v>
      </c>
      <c r="AC507">
        <v>198.89</v>
      </c>
      <c r="AD507" s="1">
        <v>7944.4</v>
      </c>
      <c r="AE507">
        <v>921.94</v>
      </c>
      <c r="AF507" s="1">
        <v>192404.74</v>
      </c>
      <c r="AG507">
        <v>452</v>
      </c>
      <c r="AH507" s="1">
        <v>43826</v>
      </c>
      <c r="AI507" s="1">
        <v>69515</v>
      </c>
      <c r="AJ507">
        <v>51.19</v>
      </c>
      <c r="AK507">
        <v>39.130000000000003</v>
      </c>
      <c r="AL507">
        <v>42.24</v>
      </c>
      <c r="AM507">
        <v>4.74</v>
      </c>
      <c r="AN507">
        <v>0</v>
      </c>
      <c r="AO507">
        <v>0.79290000000000005</v>
      </c>
      <c r="AP507" s="1">
        <v>1452.69</v>
      </c>
      <c r="AQ507" s="1">
        <v>1745.51</v>
      </c>
      <c r="AR507" s="1">
        <v>7157.5</v>
      </c>
      <c r="AS507">
        <v>803.65</v>
      </c>
      <c r="AT507">
        <v>256.20999999999998</v>
      </c>
      <c r="AU507" s="1">
        <v>11415.56</v>
      </c>
      <c r="AV507" s="1">
        <v>3282.36</v>
      </c>
      <c r="AW507">
        <v>0.28510000000000002</v>
      </c>
      <c r="AX507" s="1">
        <v>6646.05</v>
      </c>
      <c r="AY507">
        <v>0.57720000000000005</v>
      </c>
      <c r="AZ507" s="1">
        <v>1139.1400000000001</v>
      </c>
      <c r="BA507">
        <v>9.8900000000000002E-2</v>
      </c>
      <c r="BB507">
        <v>447.01</v>
      </c>
      <c r="BC507">
        <v>3.8800000000000001E-2</v>
      </c>
      <c r="BD507" s="1">
        <v>11514.56</v>
      </c>
      <c r="BE507" s="1">
        <v>2709.85</v>
      </c>
      <c r="BF507">
        <v>0.41039999999999999</v>
      </c>
      <c r="BG507">
        <v>0.60599999999999998</v>
      </c>
      <c r="BH507">
        <v>0.2311</v>
      </c>
      <c r="BI507">
        <v>0.1164</v>
      </c>
      <c r="BJ507">
        <v>3.4599999999999999E-2</v>
      </c>
      <c r="BK507">
        <v>1.2E-2</v>
      </c>
    </row>
    <row r="508" spans="1:63" x14ac:dyDescent="0.25">
      <c r="A508" t="s">
        <v>508</v>
      </c>
      <c r="B508">
        <v>50294</v>
      </c>
      <c r="C508">
        <v>22</v>
      </c>
      <c r="D508">
        <v>27.14</v>
      </c>
      <c r="E508">
        <v>597.09</v>
      </c>
      <c r="F508">
        <v>542.37</v>
      </c>
      <c r="G508">
        <v>3.7000000000000002E-3</v>
      </c>
      <c r="H508">
        <v>0</v>
      </c>
      <c r="I508">
        <v>0</v>
      </c>
      <c r="J508">
        <v>0</v>
      </c>
      <c r="K508">
        <v>4.6100000000000002E-2</v>
      </c>
      <c r="L508">
        <v>0.92989999999999995</v>
      </c>
      <c r="M508">
        <v>2.0299999999999999E-2</v>
      </c>
      <c r="N508">
        <v>0.28220000000000001</v>
      </c>
      <c r="O508">
        <v>1.6199999999999999E-2</v>
      </c>
      <c r="P508">
        <v>0.1331</v>
      </c>
      <c r="Q508" s="1">
        <v>52546.85</v>
      </c>
      <c r="R508">
        <v>0.1951</v>
      </c>
      <c r="S508">
        <v>0.2195</v>
      </c>
      <c r="T508">
        <v>0.58540000000000003</v>
      </c>
      <c r="U508">
        <v>5</v>
      </c>
      <c r="V508" s="1">
        <v>67548.600000000006</v>
      </c>
      <c r="W508">
        <v>114.46</v>
      </c>
      <c r="X508" s="1">
        <v>205132.86</v>
      </c>
      <c r="Y508">
        <v>0.81789999999999996</v>
      </c>
      <c r="Z508">
        <v>0.13320000000000001</v>
      </c>
      <c r="AA508">
        <v>4.8899999999999999E-2</v>
      </c>
      <c r="AB508">
        <v>0.18210000000000001</v>
      </c>
      <c r="AC508">
        <v>205.13</v>
      </c>
      <c r="AD508" s="1">
        <v>5927.62</v>
      </c>
      <c r="AE508">
        <v>680.58</v>
      </c>
      <c r="AF508" s="1">
        <v>180077.49</v>
      </c>
      <c r="AG508">
        <v>411</v>
      </c>
      <c r="AH508" s="1">
        <v>36966</v>
      </c>
      <c r="AI508" s="1">
        <v>62350</v>
      </c>
      <c r="AJ508">
        <v>57</v>
      </c>
      <c r="AK508">
        <v>27</v>
      </c>
      <c r="AL508">
        <v>30.21</v>
      </c>
      <c r="AM508">
        <v>4.5999999999999996</v>
      </c>
      <c r="AN508">
        <v>0</v>
      </c>
      <c r="AO508">
        <v>0.75780000000000003</v>
      </c>
      <c r="AP508" s="1">
        <v>1975.79</v>
      </c>
      <c r="AQ508" s="1">
        <v>2177.67</v>
      </c>
      <c r="AR508" s="1">
        <v>6297.17</v>
      </c>
      <c r="AS508">
        <v>508</v>
      </c>
      <c r="AT508">
        <v>419.93</v>
      </c>
      <c r="AU508" s="1">
        <v>11378.56</v>
      </c>
      <c r="AV508" s="1">
        <v>6045.89</v>
      </c>
      <c r="AW508">
        <v>0.43930000000000002</v>
      </c>
      <c r="AX508" s="1">
        <v>5193.79</v>
      </c>
      <c r="AY508">
        <v>0.37740000000000001</v>
      </c>
      <c r="AZ508" s="1">
        <v>1811.76</v>
      </c>
      <c r="BA508">
        <v>0.13170000000000001</v>
      </c>
      <c r="BB508">
        <v>709.87</v>
      </c>
      <c r="BC508">
        <v>5.16E-2</v>
      </c>
      <c r="BD508" s="1">
        <v>13761.3</v>
      </c>
      <c r="BE508" s="1">
        <v>4727.18</v>
      </c>
      <c r="BF508">
        <v>1.0039</v>
      </c>
      <c r="BG508">
        <v>0.49009999999999998</v>
      </c>
      <c r="BH508">
        <v>0.2089</v>
      </c>
      <c r="BI508">
        <v>0.2621</v>
      </c>
      <c r="BJ508">
        <v>2.5399999999999999E-2</v>
      </c>
      <c r="BK508">
        <v>1.3599999999999999E-2</v>
      </c>
    </row>
    <row r="509" spans="1:63" x14ac:dyDescent="0.25">
      <c r="A509" t="s">
        <v>509</v>
      </c>
      <c r="B509">
        <v>49239</v>
      </c>
      <c r="C509">
        <v>24</v>
      </c>
      <c r="D509">
        <v>93.17</v>
      </c>
      <c r="E509" s="1">
        <v>2236.1</v>
      </c>
      <c r="F509" s="1">
        <v>2151.44</v>
      </c>
      <c r="G509">
        <v>2.0899999999999998E-2</v>
      </c>
      <c r="H509">
        <v>4.1999999999999997E-3</v>
      </c>
      <c r="I509">
        <v>0.15989999999999999</v>
      </c>
      <c r="J509">
        <v>2.3E-3</v>
      </c>
      <c r="K509">
        <v>2.7E-2</v>
      </c>
      <c r="L509">
        <v>0.73560000000000003</v>
      </c>
      <c r="M509">
        <v>5.0200000000000002E-2</v>
      </c>
      <c r="N509">
        <v>0.2949</v>
      </c>
      <c r="O509">
        <v>2.4199999999999999E-2</v>
      </c>
      <c r="P509">
        <v>0.14949999999999999</v>
      </c>
      <c r="Q509" s="1">
        <v>62653.07</v>
      </c>
      <c r="R509">
        <v>0.32329999999999998</v>
      </c>
      <c r="S509">
        <v>0.22559999999999999</v>
      </c>
      <c r="T509">
        <v>0.4511</v>
      </c>
      <c r="U509">
        <v>13</v>
      </c>
      <c r="V509" s="1">
        <v>39764.85</v>
      </c>
      <c r="W509">
        <v>167.02</v>
      </c>
      <c r="X509" s="1">
        <v>219578.54</v>
      </c>
      <c r="Y509">
        <v>0.60129999999999995</v>
      </c>
      <c r="Z509">
        <v>0.3765</v>
      </c>
      <c r="AA509">
        <v>2.2200000000000001E-2</v>
      </c>
      <c r="AB509">
        <v>0.3987</v>
      </c>
      <c r="AC509">
        <v>219.58</v>
      </c>
      <c r="AD509" s="1">
        <v>9565.98</v>
      </c>
      <c r="AE509">
        <v>646.19000000000005</v>
      </c>
      <c r="AF509" s="1">
        <v>210680.18</v>
      </c>
      <c r="AG509">
        <v>494</v>
      </c>
      <c r="AH509" s="1">
        <v>39495</v>
      </c>
      <c r="AI509" s="1">
        <v>59147</v>
      </c>
      <c r="AJ509">
        <v>72.150000000000006</v>
      </c>
      <c r="AK509">
        <v>40.92</v>
      </c>
      <c r="AL509">
        <v>46.11</v>
      </c>
      <c r="AM509">
        <v>4.5999999999999996</v>
      </c>
      <c r="AN509">
        <v>0</v>
      </c>
      <c r="AO509">
        <v>0.74639999999999995</v>
      </c>
      <c r="AP509" s="1">
        <v>1675.27</v>
      </c>
      <c r="AQ509" s="1">
        <v>1859.55</v>
      </c>
      <c r="AR509" s="1">
        <v>6808.27</v>
      </c>
      <c r="AS509">
        <v>678.15</v>
      </c>
      <c r="AT509">
        <v>284.2</v>
      </c>
      <c r="AU509" s="1">
        <v>11305.44</v>
      </c>
      <c r="AV509" s="1">
        <v>3433.26</v>
      </c>
      <c r="AW509">
        <v>0.27250000000000002</v>
      </c>
      <c r="AX509" s="1">
        <v>7814.56</v>
      </c>
      <c r="AY509">
        <v>0.62039999999999995</v>
      </c>
      <c r="AZ509">
        <v>872.42</v>
      </c>
      <c r="BA509">
        <v>6.93E-2</v>
      </c>
      <c r="BB509">
        <v>476.61</v>
      </c>
      <c r="BC509">
        <v>3.78E-2</v>
      </c>
      <c r="BD509" s="1">
        <v>12596.86</v>
      </c>
      <c r="BE509" s="1">
        <v>2220.5</v>
      </c>
      <c r="BF509">
        <v>0.40939999999999999</v>
      </c>
      <c r="BG509">
        <v>0.58230000000000004</v>
      </c>
      <c r="BH509">
        <v>0.24970000000000001</v>
      </c>
      <c r="BI509">
        <v>0.12970000000000001</v>
      </c>
      <c r="BJ509">
        <v>1.7999999999999999E-2</v>
      </c>
      <c r="BK509">
        <v>2.0400000000000001E-2</v>
      </c>
    </row>
    <row r="510" spans="1:63" x14ac:dyDescent="0.25">
      <c r="A510" t="s">
        <v>510</v>
      </c>
      <c r="B510">
        <v>44842</v>
      </c>
      <c r="C510">
        <v>25</v>
      </c>
      <c r="D510">
        <v>222.37</v>
      </c>
      <c r="E510" s="1">
        <v>5559.14</v>
      </c>
      <c r="F510" s="1">
        <v>5385.4</v>
      </c>
      <c r="G510">
        <v>7.1300000000000002E-2</v>
      </c>
      <c r="H510">
        <v>1.1000000000000001E-3</v>
      </c>
      <c r="I510">
        <v>3.2099999999999997E-2</v>
      </c>
      <c r="J510">
        <v>2E-3</v>
      </c>
      <c r="K510">
        <v>5.5500000000000001E-2</v>
      </c>
      <c r="L510">
        <v>0.8</v>
      </c>
      <c r="M510">
        <v>3.7900000000000003E-2</v>
      </c>
      <c r="N510">
        <v>0.183</v>
      </c>
      <c r="O510">
        <v>3.1199999999999999E-2</v>
      </c>
      <c r="P510">
        <v>0.113</v>
      </c>
      <c r="Q510" s="1">
        <v>77732.91</v>
      </c>
      <c r="R510">
        <v>0.12139999999999999</v>
      </c>
      <c r="S510">
        <v>0.2225</v>
      </c>
      <c r="T510">
        <v>0.65610000000000002</v>
      </c>
      <c r="U510">
        <v>24.33</v>
      </c>
      <c r="V510" s="1">
        <v>104035.41</v>
      </c>
      <c r="W510">
        <v>224.51</v>
      </c>
      <c r="X510" s="1">
        <v>292372.13</v>
      </c>
      <c r="Y510">
        <v>0.76319999999999999</v>
      </c>
      <c r="Z510">
        <v>0.20910000000000001</v>
      </c>
      <c r="AA510">
        <v>2.76E-2</v>
      </c>
      <c r="AB510">
        <v>0.23680000000000001</v>
      </c>
      <c r="AC510">
        <v>292.37</v>
      </c>
      <c r="AD510" s="1">
        <v>13026.36</v>
      </c>
      <c r="AE510" s="1">
        <v>1242.05</v>
      </c>
      <c r="AF510" s="1">
        <v>288334.51</v>
      </c>
      <c r="AG510">
        <v>577</v>
      </c>
      <c r="AH510" s="1">
        <v>47506</v>
      </c>
      <c r="AI510" s="1">
        <v>85989</v>
      </c>
      <c r="AJ510">
        <v>86.08</v>
      </c>
      <c r="AK510">
        <v>42.25</v>
      </c>
      <c r="AL510">
        <v>47.49</v>
      </c>
      <c r="AM510">
        <v>5.6</v>
      </c>
      <c r="AN510">
        <v>0</v>
      </c>
      <c r="AO510">
        <v>0.74219999999999997</v>
      </c>
      <c r="AP510" s="1">
        <v>1648.82</v>
      </c>
      <c r="AQ510" s="1">
        <v>2552.88</v>
      </c>
      <c r="AR510" s="1">
        <v>7588.04</v>
      </c>
      <c r="AS510">
        <v>917.32</v>
      </c>
      <c r="AT510">
        <v>389.36</v>
      </c>
      <c r="AU510" s="1">
        <v>13096.41</v>
      </c>
      <c r="AV510" s="1">
        <v>2901.7</v>
      </c>
      <c r="AW510">
        <v>0.18740000000000001</v>
      </c>
      <c r="AX510" s="1">
        <v>10632.24</v>
      </c>
      <c r="AY510">
        <v>0.68659999999999999</v>
      </c>
      <c r="AZ510" s="1">
        <v>1453.72</v>
      </c>
      <c r="BA510">
        <v>9.3899999999999997E-2</v>
      </c>
      <c r="BB510">
        <v>496.71</v>
      </c>
      <c r="BC510">
        <v>3.2099999999999997E-2</v>
      </c>
      <c r="BD510" s="1">
        <v>15484.36</v>
      </c>
      <c r="BE510" s="1">
        <v>1150.67</v>
      </c>
      <c r="BF510">
        <v>0.1176</v>
      </c>
      <c r="BG510">
        <v>0.60640000000000005</v>
      </c>
      <c r="BH510">
        <v>0.245</v>
      </c>
      <c r="BI510">
        <v>0.11360000000000001</v>
      </c>
      <c r="BJ510">
        <v>1.9800000000000002E-2</v>
      </c>
      <c r="BK510">
        <v>1.52E-2</v>
      </c>
    </row>
    <row r="511" spans="1:63" x14ac:dyDescent="0.25">
      <c r="A511" t="s">
        <v>511</v>
      </c>
      <c r="B511">
        <v>44859</v>
      </c>
      <c r="C511">
        <v>6</v>
      </c>
      <c r="D511">
        <v>271.33</v>
      </c>
      <c r="E511" s="1">
        <v>1627.99</v>
      </c>
      <c r="F511" s="1">
        <v>1710.34</v>
      </c>
      <c r="G511">
        <v>2.3E-3</v>
      </c>
      <c r="H511">
        <v>0</v>
      </c>
      <c r="I511">
        <v>6.7199999999999996E-2</v>
      </c>
      <c r="J511">
        <v>4.1000000000000003E-3</v>
      </c>
      <c r="K511">
        <v>8.7099999999999997E-2</v>
      </c>
      <c r="L511">
        <v>0.76449999999999996</v>
      </c>
      <c r="M511">
        <v>7.4800000000000005E-2</v>
      </c>
      <c r="N511">
        <v>0.76549999999999996</v>
      </c>
      <c r="O511">
        <v>9.7000000000000003E-3</v>
      </c>
      <c r="P511">
        <v>0.13980000000000001</v>
      </c>
      <c r="Q511" s="1">
        <v>63058.76</v>
      </c>
      <c r="R511">
        <v>0.1221</v>
      </c>
      <c r="S511">
        <v>0.25950000000000001</v>
      </c>
      <c r="T511">
        <v>0.61829999999999996</v>
      </c>
      <c r="U511">
        <v>14</v>
      </c>
      <c r="V511" s="1">
        <v>66304.289999999994</v>
      </c>
      <c r="W511">
        <v>112.59</v>
      </c>
      <c r="X511" s="1">
        <v>82673.14</v>
      </c>
      <c r="Y511">
        <v>0.81789999999999996</v>
      </c>
      <c r="Z511">
        <v>0.10639999999999999</v>
      </c>
      <c r="AA511">
        <v>7.5700000000000003E-2</v>
      </c>
      <c r="AB511">
        <v>0.18210000000000001</v>
      </c>
      <c r="AC511">
        <v>82.67</v>
      </c>
      <c r="AD511" s="1">
        <v>3461.86</v>
      </c>
      <c r="AE511">
        <v>553.09</v>
      </c>
      <c r="AF511" s="1">
        <v>68147.12</v>
      </c>
      <c r="AG511">
        <v>30</v>
      </c>
      <c r="AH511" s="1">
        <v>28553</v>
      </c>
      <c r="AI511" s="1">
        <v>40610</v>
      </c>
      <c r="AJ511">
        <v>62.7</v>
      </c>
      <c r="AK511">
        <v>38.909999999999997</v>
      </c>
      <c r="AL511">
        <v>49.88</v>
      </c>
      <c r="AM511">
        <v>3.9</v>
      </c>
      <c r="AN511">
        <v>0</v>
      </c>
      <c r="AO511">
        <v>1.0324</v>
      </c>
      <c r="AP511" s="1">
        <v>1381.06</v>
      </c>
      <c r="AQ511" s="1">
        <v>1993.55</v>
      </c>
      <c r="AR511" s="1">
        <v>7487.3</v>
      </c>
      <c r="AS511">
        <v>635.65</v>
      </c>
      <c r="AT511">
        <v>378.11</v>
      </c>
      <c r="AU511" s="1">
        <v>11875.67</v>
      </c>
      <c r="AV511" s="1">
        <v>8564.26</v>
      </c>
      <c r="AW511">
        <v>0.61799999999999999</v>
      </c>
      <c r="AX511" s="1">
        <v>2690.17</v>
      </c>
      <c r="AY511">
        <v>0.19409999999999999</v>
      </c>
      <c r="AZ511" s="1">
        <v>1488.07</v>
      </c>
      <c r="BA511">
        <v>0.1074</v>
      </c>
      <c r="BB511" s="1">
        <v>1114.6099999999999</v>
      </c>
      <c r="BC511">
        <v>8.0399999999999999E-2</v>
      </c>
      <c r="BD511" s="1">
        <v>13857.11</v>
      </c>
      <c r="BE511" s="1">
        <v>8062.21</v>
      </c>
      <c r="BF511">
        <v>3.2911999999999999</v>
      </c>
      <c r="BG511">
        <v>0.5726</v>
      </c>
      <c r="BH511">
        <v>0.2069</v>
      </c>
      <c r="BI511">
        <v>0.19209999999999999</v>
      </c>
      <c r="BJ511">
        <v>1.89E-2</v>
      </c>
      <c r="BK511">
        <v>9.4999999999999998E-3</v>
      </c>
    </row>
    <row r="512" spans="1:63" x14ac:dyDescent="0.25">
      <c r="A512" t="s">
        <v>512</v>
      </c>
      <c r="B512">
        <v>50658</v>
      </c>
      <c r="C512">
        <v>51</v>
      </c>
      <c r="D512">
        <v>8.48</v>
      </c>
      <c r="E512">
        <v>432.67</v>
      </c>
      <c r="F512">
        <v>406.05</v>
      </c>
      <c r="G512">
        <v>2.5000000000000001E-3</v>
      </c>
      <c r="H512">
        <v>0</v>
      </c>
      <c r="I512">
        <v>4.8999999999999998E-3</v>
      </c>
      <c r="J512">
        <v>0</v>
      </c>
      <c r="K512">
        <v>0.11550000000000001</v>
      </c>
      <c r="L512">
        <v>0.80100000000000005</v>
      </c>
      <c r="M512">
        <v>7.6200000000000004E-2</v>
      </c>
      <c r="N512">
        <v>0.3906</v>
      </c>
      <c r="O512">
        <v>0</v>
      </c>
      <c r="P512">
        <v>0.18129999999999999</v>
      </c>
      <c r="Q512" s="1">
        <v>49121.440000000002</v>
      </c>
      <c r="R512">
        <v>0.43240000000000001</v>
      </c>
      <c r="S512">
        <v>0.2162</v>
      </c>
      <c r="T512">
        <v>0.35139999999999999</v>
      </c>
      <c r="U512">
        <v>5</v>
      </c>
      <c r="V512" s="1">
        <v>60131.6</v>
      </c>
      <c r="W512">
        <v>84.73</v>
      </c>
      <c r="X512" s="1">
        <v>183278.71</v>
      </c>
      <c r="Y512">
        <v>0.71779999999999999</v>
      </c>
      <c r="Z512">
        <v>6.6000000000000003E-2</v>
      </c>
      <c r="AA512">
        <v>0.2162</v>
      </c>
      <c r="AB512">
        <v>0.28220000000000001</v>
      </c>
      <c r="AC512">
        <v>183.28</v>
      </c>
      <c r="AD512" s="1">
        <v>5891.18</v>
      </c>
      <c r="AE512">
        <v>646.25</v>
      </c>
      <c r="AF512" s="1">
        <v>167354.60999999999</v>
      </c>
      <c r="AG512">
        <v>371</v>
      </c>
      <c r="AH512" s="1">
        <v>34372</v>
      </c>
      <c r="AI512" s="1">
        <v>49568</v>
      </c>
      <c r="AJ512">
        <v>43.3</v>
      </c>
      <c r="AK512">
        <v>28.33</v>
      </c>
      <c r="AL512">
        <v>37.04</v>
      </c>
      <c r="AM512">
        <v>4</v>
      </c>
      <c r="AN512" s="1">
        <v>2005.68</v>
      </c>
      <c r="AO512">
        <v>1.7519</v>
      </c>
      <c r="AP512" s="1">
        <v>2704.7</v>
      </c>
      <c r="AQ512" s="1">
        <v>2258.86</v>
      </c>
      <c r="AR512" s="1">
        <v>7981.1</v>
      </c>
      <c r="AS512">
        <v>581.71</v>
      </c>
      <c r="AT512">
        <v>133.41999999999999</v>
      </c>
      <c r="AU512" s="1">
        <v>13659.78</v>
      </c>
      <c r="AV512" s="1">
        <v>9018.6200000000008</v>
      </c>
      <c r="AW512">
        <v>0.46</v>
      </c>
      <c r="AX512" s="1">
        <v>7590.92</v>
      </c>
      <c r="AY512">
        <v>0.38719999999999999</v>
      </c>
      <c r="AZ512" s="1">
        <v>1827.45</v>
      </c>
      <c r="BA512">
        <v>9.3200000000000005E-2</v>
      </c>
      <c r="BB512" s="1">
        <v>1169.8900000000001</v>
      </c>
      <c r="BC512">
        <v>5.9700000000000003E-2</v>
      </c>
      <c r="BD512" s="1">
        <v>19606.87</v>
      </c>
      <c r="BE512" s="1">
        <v>6488.66</v>
      </c>
      <c r="BF512">
        <v>2.1236999999999999</v>
      </c>
      <c r="BG512">
        <v>0.4854</v>
      </c>
      <c r="BH512">
        <v>0.20280000000000001</v>
      </c>
      <c r="BI512">
        <v>0.26040000000000002</v>
      </c>
      <c r="BJ512">
        <v>3.27E-2</v>
      </c>
      <c r="BK512">
        <v>1.8800000000000001E-2</v>
      </c>
    </row>
    <row r="513" spans="1:63" x14ac:dyDescent="0.25">
      <c r="A513" t="s">
        <v>513</v>
      </c>
      <c r="B513">
        <v>47274</v>
      </c>
      <c r="C513">
        <v>29</v>
      </c>
      <c r="D513">
        <v>94.44</v>
      </c>
      <c r="E513" s="1">
        <v>2738.82</v>
      </c>
      <c r="F513" s="1">
        <v>2631.84</v>
      </c>
      <c r="G513">
        <v>3.27E-2</v>
      </c>
      <c r="H513">
        <v>4.0000000000000002E-4</v>
      </c>
      <c r="I513">
        <v>3.9100000000000003E-2</v>
      </c>
      <c r="J513">
        <v>0</v>
      </c>
      <c r="K513">
        <v>3.5700000000000003E-2</v>
      </c>
      <c r="L513">
        <v>0.85529999999999995</v>
      </c>
      <c r="M513">
        <v>3.6799999999999999E-2</v>
      </c>
      <c r="N513">
        <v>0.14849999999999999</v>
      </c>
      <c r="O513">
        <v>2.0299999999999999E-2</v>
      </c>
      <c r="P513">
        <v>0.1089</v>
      </c>
      <c r="Q513" s="1">
        <v>73182.710000000006</v>
      </c>
      <c r="R513">
        <v>0.1056</v>
      </c>
      <c r="S513">
        <v>0.2112</v>
      </c>
      <c r="T513">
        <v>0.68320000000000003</v>
      </c>
      <c r="U513">
        <v>12</v>
      </c>
      <c r="V513" s="1">
        <v>107886.75</v>
      </c>
      <c r="W513">
        <v>223.32</v>
      </c>
      <c r="X513" s="1">
        <v>212811.56</v>
      </c>
      <c r="Y513">
        <v>0.84519999999999995</v>
      </c>
      <c r="Z513">
        <v>0.1195</v>
      </c>
      <c r="AA513">
        <v>3.5400000000000001E-2</v>
      </c>
      <c r="AB513">
        <v>0.15479999999999999</v>
      </c>
      <c r="AC513">
        <v>212.81</v>
      </c>
      <c r="AD513" s="1">
        <v>8271.1</v>
      </c>
      <c r="AE513">
        <v>887.61</v>
      </c>
      <c r="AF513" s="1">
        <v>218120.93</v>
      </c>
      <c r="AG513">
        <v>507</v>
      </c>
      <c r="AH513" s="1">
        <v>55625</v>
      </c>
      <c r="AI513" s="1">
        <v>114684</v>
      </c>
      <c r="AJ513">
        <v>62</v>
      </c>
      <c r="AK513">
        <v>37.57</v>
      </c>
      <c r="AL513">
        <v>41.2</v>
      </c>
      <c r="AM513">
        <v>4.5</v>
      </c>
      <c r="AN513">
        <v>0</v>
      </c>
      <c r="AO513">
        <v>0.61770000000000003</v>
      </c>
      <c r="AP513" s="1">
        <v>1214.9100000000001</v>
      </c>
      <c r="AQ513" s="1">
        <v>1713.33</v>
      </c>
      <c r="AR513" s="1">
        <v>7196.33</v>
      </c>
      <c r="AS513">
        <v>609.09</v>
      </c>
      <c r="AT513">
        <v>621.82000000000005</v>
      </c>
      <c r="AU513" s="1">
        <v>11355.48</v>
      </c>
      <c r="AV513" s="1">
        <v>3087.01</v>
      </c>
      <c r="AW513">
        <v>0.25650000000000001</v>
      </c>
      <c r="AX513" s="1">
        <v>7278.22</v>
      </c>
      <c r="AY513">
        <v>0.60470000000000002</v>
      </c>
      <c r="AZ513" s="1">
        <v>1144.44</v>
      </c>
      <c r="BA513">
        <v>9.5100000000000004E-2</v>
      </c>
      <c r="BB513">
        <v>525.44000000000005</v>
      </c>
      <c r="BC513">
        <v>4.3700000000000003E-2</v>
      </c>
      <c r="BD513" s="1">
        <v>12035.11</v>
      </c>
      <c r="BE513" s="1">
        <v>1933.55</v>
      </c>
      <c r="BF513">
        <v>0.22439999999999999</v>
      </c>
      <c r="BG513">
        <v>0.58750000000000002</v>
      </c>
      <c r="BH513">
        <v>0.2205</v>
      </c>
      <c r="BI513">
        <v>0.1545</v>
      </c>
      <c r="BJ513">
        <v>2.6700000000000002E-2</v>
      </c>
      <c r="BK513">
        <v>1.0800000000000001E-2</v>
      </c>
    </row>
    <row r="514" spans="1:63" x14ac:dyDescent="0.25">
      <c r="A514" t="s">
        <v>514</v>
      </c>
      <c r="B514">
        <v>47092</v>
      </c>
      <c r="C514">
        <v>43</v>
      </c>
      <c r="D514">
        <v>29.22</v>
      </c>
      <c r="E514" s="1">
        <v>1256.6400000000001</v>
      </c>
      <c r="F514" s="1">
        <v>1110.21</v>
      </c>
      <c r="G514">
        <v>3.5999999999999999E-3</v>
      </c>
      <c r="H514">
        <v>1.8E-3</v>
      </c>
      <c r="I514">
        <v>1.44E-2</v>
      </c>
      <c r="J514">
        <v>8.9999999999999998E-4</v>
      </c>
      <c r="K514">
        <v>6.7500000000000004E-2</v>
      </c>
      <c r="L514">
        <v>0.8569</v>
      </c>
      <c r="M514">
        <v>5.4899999999999997E-2</v>
      </c>
      <c r="N514">
        <v>0.37409999999999999</v>
      </c>
      <c r="O514">
        <v>2.7000000000000001E-3</v>
      </c>
      <c r="P514">
        <v>0.18659999999999999</v>
      </c>
      <c r="Q514" s="1">
        <v>56160.15</v>
      </c>
      <c r="R514">
        <v>0.15790000000000001</v>
      </c>
      <c r="S514">
        <v>0.2316</v>
      </c>
      <c r="T514">
        <v>0.61050000000000004</v>
      </c>
      <c r="U514">
        <v>9.85</v>
      </c>
      <c r="V514" s="1">
        <v>77555.33</v>
      </c>
      <c r="W514">
        <v>118.4</v>
      </c>
      <c r="X514" s="1">
        <v>181295.71</v>
      </c>
      <c r="Y514">
        <v>0.74709999999999999</v>
      </c>
      <c r="Z514">
        <v>0.1439</v>
      </c>
      <c r="AA514">
        <v>0.1089</v>
      </c>
      <c r="AB514">
        <v>0.25290000000000001</v>
      </c>
      <c r="AC514">
        <v>181.3</v>
      </c>
      <c r="AD514" s="1">
        <v>5593.36</v>
      </c>
      <c r="AE514">
        <v>602.41999999999996</v>
      </c>
      <c r="AF514" s="1">
        <v>160491.85</v>
      </c>
      <c r="AG514">
        <v>336</v>
      </c>
      <c r="AH514" s="1">
        <v>37520</v>
      </c>
      <c r="AI514" s="1">
        <v>59519</v>
      </c>
      <c r="AJ514">
        <v>57.23</v>
      </c>
      <c r="AK514">
        <v>26.8</v>
      </c>
      <c r="AL514">
        <v>31.94</v>
      </c>
      <c r="AM514">
        <v>2.8</v>
      </c>
      <c r="AN514" s="1">
        <v>1553.45</v>
      </c>
      <c r="AO514">
        <v>1.1378999999999999</v>
      </c>
      <c r="AP514" s="1">
        <v>1927.02</v>
      </c>
      <c r="AQ514" s="1">
        <v>2298.65</v>
      </c>
      <c r="AR514" s="1">
        <v>7054.14</v>
      </c>
      <c r="AS514">
        <v>942.58</v>
      </c>
      <c r="AT514">
        <v>544.88</v>
      </c>
      <c r="AU514" s="1">
        <v>12767.28</v>
      </c>
      <c r="AV514" s="1">
        <v>5702.42</v>
      </c>
      <c r="AW514">
        <v>0.40010000000000001</v>
      </c>
      <c r="AX514" s="1">
        <v>6500.61</v>
      </c>
      <c r="AY514">
        <v>0.45610000000000001</v>
      </c>
      <c r="AZ514" s="1">
        <v>1249.49</v>
      </c>
      <c r="BA514">
        <v>8.77E-2</v>
      </c>
      <c r="BB514">
        <v>800.86</v>
      </c>
      <c r="BC514">
        <v>5.62E-2</v>
      </c>
      <c r="BD514" s="1">
        <v>14253.38</v>
      </c>
      <c r="BE514" s="1">
        <v>3336.63</v>
      </c>
      <c r="BF514">
        <v>0.7298</v>
      </c>
      <c r="BG514">
        <v>0.52549999999999997</v>
      </c>
      <c r="BH514">
        <v>0.2074</v>
      </c>
      <c r="BI514">
        <v>0.21729999999999999</v>
      </c>
      <c r="BJ514">
        <v>3.5299999999999998E-2</v>
      </c>
      <c r="BK514">
        <v>1.4500000000000001E-2</v>
      </c>
    </row>
    <row r="515" spans="1:63" x14ac:dyDescent="0.25">
      <c r="A515" t="s">
        <v>515</v>
      </c>
      <c r="B515">
        <v>48652</v>
      </c>
      <c r="C515">
        <v>546</v>
      </c>
      <c r="D515">
        <v>3.99</v>
      </c>
      <c r="E515" s="1">
        <v>2176.37</v>
      </c>
      <c r="F515" s="1">
        <v>2023.72</v>
      </c>
      <c r="G515">
        <v>1E-3</v>
      </c>
      <c r="H515">
        <v>0</v>
      </c>
      <c r="I515">
        <v>2.5000000000000001E-3</v>
      </c>
      <c r="J515">
        <v>5.0000000000000001E-4</v>
      </c>
      <c r="K515">
        <v>7.4000000000000003E-3</v>
      </c>
      <c r="L515">
        <v>0.97919999999999996</v>
      </c>
      <c r="M515">
        <v>9.4000000000000004E-3</v>
      </c>
      <c r="N515">
        <v>0.53100000000000003</v>
      </c>
      <c r="O515">
        <v>1.5E-3</v>
      </c>
      <c r="P515">
        <v>0.20380000000000001</v>
      </c>
      <c r="Q515" s="1">
        <v>50550.2</v>
      </c>
      <c r="R515">
        <v>0.32090000000000002</v>
      </c>
      <c r="S515">
        <v>0.2233</v>
      </c>
      <c r="T515">
        <v>0.45579999999999998</v>
      </c>
      <c r="U515">
        <v>34</v>
      </c>
      <c r="V515" s="1">
        <v>54994.559999999998</v>
      </c>
      <c r="W515">
        <v>63.83</v>
      </c>
      <c r="X515" s="1">
        <v>674602.23</v>
      </c>
      <c r="Y515">
        <v>0.23530000000000001</v>
      </c>
      <c r="Z515">
        <v>0.2223</v>
      </c>
      <c r="AA515">
        <v>0.54239999999999999</v>
      </c>
      <c r="AB515">
        <v>0.76470000000000005</v>
      </c>
      <c r="AC515">
        <v>674.6</v>
      </c>
      <c r="AD515" s="1">
        <v>21375.67</v>
      </c>
      <c r="AE515">
        <v>488.04</v>
      </c>
      <c r="AF515" s="1">
        <v>304191.67</v>
      </c>
      <c r="AG515">
        <v>584</v>
      </c>
      <c r="AH515" s="1">
        <v>32928</v>
      </c>
      <c r="AI515" s="1">
        <v>73358</v>
      </c>
      <c r="AJ515">
        <v>35.4</v>
      </c>
      <c r="AK515">
        <v>20</v>
      </c>
      <c r="AL515">
        <v>34.99</v>
      </c>
      <c r="AM515">
        <v>3.9</v>
      </c>
      <c r="AN515">
        <v>0</v>
      </c>
      <c r="AO515">
        <v>0.58389999999999997</v>
      </c>
      <c r="AP515" s="1">
        <v>3104.65</v>
      </c>
      <c r="AQ515" s="1">
        <v>3792.26</v>
      </c>
      <c r="AR515" s="1">
        <v>9467.18</v>
      </c>
      <c r="AS515" s="1">
        <v>1023.39</v>
      </c>
      <c r="AT515" s="1">
        <v>1513.09</v>
      </c>
      <c r="AU515" s="1">
        <v>18900.580000000002</v>
      </c>
      <c r="AV515" s="1">
        <v>7782.3</v>
      </c>
      <c r="AW515">
        <v>0.2641</v>
      </c>
      <c r="AX515" s="1">
        <v>19493.16</v>
      </c>
      <c r="AY515">
        <v>0.66149999999999998</v>
      </c>
      <c r="AZ515">
        <v>896.23</v>
      </c>
      <c r="BA515">
        <v>3.04E-2</v>
      </c>
      <c r="BB515" s="1">
        <v>1298.1600000000001</v>
      </c>
      <c r="BC515">
        <v>4.41E-2</v>
      </c>
      <c r="BD515" s="1">
        <v>29469.86</v>
      </c>
      <c r="BE515" s="1">
        <v>5202.32</v>
      </c>
      <c r="BF515">
        <v>0.98950000000000005</v>
      </c>
      <c r="BG515">
        <v>0.47489999999999999</v>
      </c>
      <c r="BH515">
        <v>0.29310000000000003</v>
      </c>
      <c r="BI515">
        <v>0.15629999999999999</v>
      </c>
      <c r="BJ515">
        <v>5.1700000000000003E-2</v>
      </c>
      <c r="BK515">
        <v>2.4E-2</v>
      </c>
    </row>
    <row r="516" spans="1:63" x14ac:dyDescent="0.25">
      <c r="A516" t="s">
        <v>516</v>
      </c>
      <c r="B516">
        <v>44867</v>
      </c>
      <c r="C516">
        <v>17</v>
      </c>
      <c r="D516">
        <v>325.86</v>
      </c>
      <c r="E516" s="1">
        <v>5539.6</v>
      </c>
      <c r="F516" s="1">
        <v>5466.5</v>
      </c>
      <c r="G516">
        <v>0.1623</v>
      </c>
      <c r="H516">
        <v>5.0000000000000001E-4</v>
      </c>
      <c r="I516">
        <v>7.8100000000000003E-2</v>
      </c>
      <c r="J516">
        <v>5.0000000000000001E-4</v>
      </c>
      <c r="K516">
        <v>6.5500000000000003E-2</v>
      </c>
      <c r="L516">
        <v>0.62570000000000003</v>
      </c>
      <c r="M516">
        <v>6.7299999999999999E-2</v>
      </c>
      <c r="N516">
        <v>0.1419</v>
      </c>
      <c r="O516">
        <v>6.0699999999999997E-2</v>
      </c>
      <c r="P516">
        <v>0.1007</v>
      </c>
      <c r="Q516" s="1">
        <v>74364.399999999994</v>
      </c>
      <c r="R516">
        <v>0.1694</v>
      </c>
      <c r="S516">
        <v>0.32950000000000002</v>
      </c>
      <c r="T516">
        <v>0.50119999999999998</v>
      </c>
      <c r="U516">
        <v>31.6</v>
      </c>
      <c r="V516" s="1">
        <v>106766.79</v>
      </c>
      <c r="W516">
        <v>173.21</v>
      </c>
      <c r="X516" s="1">
        <v>339625.06</v>
      </c>
      <c r="Y516">
        <v>0.63419999999999999</v>
      </c>
      <c r="Z516">
        <v>0.33589999999999998</v>
      </c>
      <c r="AA516">
        <v>2.98E-2</v>
      </c>
      <c r="AB516">
        <v>0.36580000000000001</v>
      </c>
      <c r="AC516">
        <v>339.63</v>
      </c>
      <c r="AD516" s="1">
        <v>14087.27</v>
      </c>
      <c r="AE516">
        <v>874.68</v>
      </c>
      <c r="AF516" s="1">
        <v>350301.45</v>
      </c>
      <c r="AG516">
        <v>596</v>
      </c>
      <c r="AH516" s="1">
        <v>60139</v>
      </c>
      <c r="AI516" s="1">
        <v>144936</v>
      </c>
      <c r="AJ516">
        <v>73.150000000000006</v>
      </c>
      <c r="AK516">
        <v>35.76</v>
      </c>
      <c r="AL516">
        <v>49.47</v>
      </c>
      <c r="AM516">
        <v>4.63</v>
      </c>
      <c r="AN516">
        <v>0</v>
      </c>
      <c r="AO516">
        <v>0.4657</v>
      </c>
      <c r="AP516" s="1">
        <v>1630.35</v>
      </c>
      <c r="AQ516" s="1">
        <v>2207.27</v>
      </c>
      <c r="AR516" s="1">
        <v>9189.57</v>
      </c>
      <c r="AS516" s="1">
        <v>1135.1600000000001</v>
      </c>
      <c r="AT516">
        <v>424.46</v>
      </c>
      <c r="AU516" s="1">
        <v>14586.8</v>
      </c>
      <c r="AV516" s="1">
        <v>2233.19</v>
      </c>
      <c r="AW516">
        <v>0.1321</v>
      </c>
      <c r="AX516" s="1">
        <v>12536.64</v>
      </c>
      <c r="AY516">
        <v>0.74129999999999996</v>
      </c>
      <c r="AZ516" s="1">
        <v>1686.44</v>
      </c>
      <c r="BA516">
        <v>9.9699999999999997E-2</v>
      </c>
      <c r="BB516">
        <v>455.29</v>
      </c>
      <c r="BC516">
        <v>2.69E-2</v>
      </c>
      <c r="BD516" s="1">
        <v>16911.55</v>
      </c>
      <c r="BE516">
        <v>265.20999999999998</v>
      </c>
      <c r="BF516">
        <v>1.83E-2</v>
      </c>
      <c r="BG516">
        <v>0.64590000000000003</v>
      </c>
      <c r="BH516">
        <v>0.21490000000000001</v>
      </c>
      <c r="BI516">
        <v>8.6400000000000005E-2</v>
      </c>
      <c r="BJ516">
        <v>3.7600000000000001E-2</v>
      </c>
      <c r="BK516">
        <v>1.5100000000000001E-2</v>
      </c>
    </row>
    <row r="517" spans="1:63" x14ac:dyDescent="0.25">
      <c r="A517" t="s">
        <v>517</v>
      </c>
      <c r="B517">
        <v>44875</v>
      </c>
      <c r="C517">
        <v>29</v>
      </c>
      <c r="D517">
        <v>274.57</v>
      </c>
      <c r="E517" s="1">
        <v>7962.52</v>
      </c>
      <c r="F517" s="1">
        <v>7777.15</v>
      </c>
      <c r="G517">
        <v>3.6900000000000002E-2</v>
      </c>
      <c r="H517">
        <v>1E-4</v>
      </c>
      <c r="I517">
        <v>4.5499999999999999E-2</v>
      </c>
      <c r="J517">
        <v>8.0000000000000004E-4</v>
      </c>
      <c r="K517">
        <v>5.6399999999999999E-2</v>
      </c>
      <c r="L517">
        <v>0.76339999999999997</v>
      </c>
      <c r="M517">
        <v>9.6799999999999997E-2</v>
      </c>
      <c r="N517">
        <v>0.20599999999999999</v>
      </c>
      <c r="O517">
        <v>2.5399999999999999E-2</v>
      </c>
      <c r="P517">
        <v>0.12970000000000001</v>
      </c>
      <c r="Q517" s="1">
        <v>68076.149999999994</v>
      </c>
      <c r="R517">
        <v>0.22009999999999999</v>
      </c>
      <c r="S517">
        <v>0.25159999999999999</v>
      </c>
      <c r="T517">
        <v>0.52829999999999999</v>
      </c>
      <c r="U517">
        <v>61.64</v>
      </c>
      <c r="V517" s="1">
        <v>102236.19</v>
      </c>
      <c r="W517">
        <v>129.16</v>
      </c>
      <c r="X517" s="1">
        <v>197922.42</v>
      </c>
      <c r="Y517">
        <v>0.76790000000000003</v>
      </c>
      <c r="Z517">
        <v>0.20660000000000001</v>
      </c>
      <c r="AA517">
        <v>2.5600000000000001E-2</v>
      </c>
      <c r="AB517">
        <v>0.2321</v>
      </c>
      <c r="AC517">
        <v>197.92</v>
      </c>
      <c r="AD517" s="1">
        <v>9241.6</v>
      </c>
      <c r="AE517" s="1">
        <v>1018.83</v>
      </c>
      <c r="AF517" s="1">
        <v>186132.4</v>
      </c>
      <c r="AG517">
        <v>432</v>
      </c>
      <c r="AH517" s="1">
        <v>45918</v>
      </c>
      <c r="AI517" s="1">
        <v>95689</v>
      </c>
      <c r="AJ517">
        <v>81.8</v>
      </c>
      <c r="AK517">
        <v>43.87</v>
      </c>
      <c r="AL517">
        <v>52.83</v>
      </c>
      <c r="AM517">
        <v>5</v>
      </c>
      <c r="AN517">
        <v>0</v>
      </c>
      <c r="AO517">
        <v>0.73760000000000003</v>
      </c>
      <c r="AP517" s="1">
        <v>1602.22</v>
      </c>
      <c r="AQ517" s="1">
        <v>2361.67</v>
      </c>
      <c r="AR517" s="1">
        <v>6865.04</v>
      </c>
      <c r="AS517">
        <v>720.91</v>
      </c>
      <c r="AT517">
        <v>254.99</v>
      </c>
      <c r="AU517" s="1">
        <v>11804.84</v>
      </c>
      <c r="AV517" s="1">
        <v>3330.9</v>
      </c>
      <c r="AW517">
        <v>0.26079999999999998</v>
      </c>
      <c r="AX517" s="1">
        <v>8428.19</v>
      </c>
      <c r="AY517">
        <v>0.65980000000000005</v>
      </c>
      <c r="AZ517">
        <v>549.29</v>
      </c>
      <c r="BA517">
        <v>4.2999999999999997E-2</v>
      </c>
      <c r="BB517">
        <v>465.38</v>
      </c>
      <c r="BC517">
        <v>3.6400000000000002E-2</v>
      </c>
      <c r="BD517" s="1">
        <v>12773.76</v>
      </c>
      <c r="BE517" s="1">
        <v>1897.08</v>
      </c>
      <c r="BF517">
        <v>0.2331</v>
      </c>
      <c r="BG517">
        <v>0.60060000000000002</v>
      </c>
      <c r="BH517">
        <v>0.2437</v>
      </c>
      <c r="BI517">
        <v>9.9400000000000002E-2</v>
      </c>
      <c r="BJ517">
        <v>0.04</v>
      </c>
      <c r="BK517">
        <v>1.6299999999999999E-2</v>
      </c>
    </row>
    <row r="518" spans="1:63" x14ac:dyDescent="0.25">
      <c r="A518" t="s">
        <v>518</v>
      </c>
      <c r="B518">
        <v>47969</v>
      </c>
      <c r="C518">
        <v>150</v>
      </c>
      <c r="D518">
        <v>4.8899999999999997</v>
      </c>
      <c r="E518">
        <v>734</v>
      </c>
      <c r="F518">
        <v>787.26</v>
      </c>
      <c r="G518">
        <v>0</v>
      </c>
      <c r="H518">
        <v>0</v>
      </c>
      <c r="I518">
        <v>0</v>
      </c>
      <c r="J518">
        <v>0</v>
      </c>
      <c r="K518">
        <v>2.5000000000000001E-3</v>
      </c>
      <c r="L518">
        <v>0.99490000000000001</v>
      </c>
      <c r="M518">
        <v>2.5000000000000001E-3</v>
      </c>
      <c r="N518">
        <v>0.99199999999999999</v>
      </c>
      <c r="O518">
        <v>0</v>
      </c>
      <c r="P518">
        <v>0.17419999999999999</v>
      </c>
      <c r="Q518" s="1">
        <v>53086.9</v>
      </c>
      <c r="R518">
        <v>0.3896</v>
      </c>
      <c r="S518">
        <v>0.15579999999999999</v>
      </c>
      <c r="T518">
        <v>0.45450000000000002</v>
      </c>
      <c r="U518">
        <v>12.6</v>
      </c>
      <c r="V518" s="1">
        <v>61026.73</v>
      </c>
      <c r="W518">
        <v>55.34</v>
      </c>
      <c r="X518" s="1">
        <v>105416.58</v>
      </c>
      <c r="Y518">
        <v>0.77780000000000005</v>
      </c>
      <c r="Z518">
        <v>1.5100000000000001E-2</v>
      </c>
      <c r="AA518">
        <v>0.20710000000000001</v>
      </c>
      <c r="AB518">
        <v>0.22220000000000001</v>
      </c>
      <c r="AC518">
        <v>105.42</v>
      </c>
      <c r="AD518" s="1">
        <v>2343.17</v>
      </c>
      <c r="AE518">
        <v>279.43</v>
      </c>
      <c r="AF518" s="1">
        <v>90033.72</v>
      </c>
      <c r="AG518">
        <v>69</v>
      </c>
      <c r="AH518" s="1">
        <v>35541</v>
      </c>
      <c r="AI518" s="1">
        <v>50598</v>
      </c>
      <c r="AJ518">
        <v>23.1</v>
      </c>
      <c r="AK518">
        <v>22</v>
      </c>
      <c r="AL518">
        <v>22</v>
      </c>
      <c r="AM518">
        <v>4.9000000000000004</v>
      </c>
      <c r="AN518">
        <v>0</v>
      </c>
      <c r="AO518">
        <v>0.73219999999999996</v>
      </c>
      <c r="AP518" s="1">
        <v>1946.46</v>
      </c>
      <c r="AQ518" s="1">
        <v>3375.67</v>
      </c>
      <c r="AR518" s="1">
        <v>7658.45</v>
      </c>
      <c r="AS518">
        <v>565.83000000000004</v>
      </c>
      <c r="AT518">
        <v>177.74</v>
      </c>
      <c r="AU518" s="1">
        <v>13724.14</v>
      </c>
      <c r="AV518" s="1">
        <v>11117.46</v>
      </c>
      <c r="AW518">
        <v>0.72899999999999998</v>
      </c>
      <c r="AX518" s="1">
        <v>1711.93</v>
      </c>
      <c r="AY518">
        <v>0.1123</v>
      </c>
      <c r="AZ518" s="1">
        <v>1494.32</v>
      </c>
      <c r="BA518">
        <v>9.8000000000000004E-2</v>
      </c>
      <c r="BB518">
        <v>926.65</v>
      </c>
      <c r="BC518">
        <v>6.08E-2</v>
      </c>
      <c r="BD518" s="1">
        <v>15250.36</v>
      </c>
      <c r="BE518" s="1">
        <v>11937.35</v>
      </c>
      <c r="BF518">
        <v>5.1970000000000001</v>
      </c>
      <c r="BG518">
        <v>0.51439999999999997</v>
      </c>
      <c r="BH518">
        <v>0.25159999999999999</v>
      </c>
      <c r="BI518">
        <v>0.1565</v>
      </c>
      <c r="BJ518">
        <v>7.17E-2</v>
      </c>
      <c r="BK518">
        <v>5.7999999999999996E-3</v>
      </c>
    </row>
    <row r="519" spans="1:63" x14ac:dyDescent="0.25">
      <c r="A519" t="s">
        <v>519</v>
      </c>
      <c r="B519">
        <v>46151</v>
      </c>
      <c r="C519">
        <v>138</v>
      </c>
      <c r="D519">
        <v>22</v>
      </c>
      <c r="E519" s="1">
        <v>3035.87</v>
      </c>
      <c r="F519" s="1">
        <v>2875.53</v>
      </c>
      <c r="G519">
        <v>2.12E-2</v>
      </c>
      <c r="H519">
        <v>6.9999999999999999E-4</v>
      </c>
      <c r="I519">
        <v>1.3899999999999999E-2</v>
      </c>
      <c r="J519">
        <v>2.9999999999999997E-4</v>
      </c>
      <c r="K519">
        <v>2.12E-2</v>
      </c>
      <c r="L519">
        <v>0.91520000000000001</v>
      </c>
      <c r="M519">
        <v>2.75E-2</v>
      </c>
      <c r="N519">
        <v>0.37069999999999997</v>
      </c>
      <c r="O519">
        <v>1.6400000000000001E-2</v>
      </c>
      <c r="P519">
        <v>9.1600000000000001E-2</v>
      </c>
      <c r="Q519" s="1">
        <v>69862.179999999993</v>
      </c>
      <c r="R519">
        <v>0.19270000000000001</v>
      </c>
      <c r="S519">
        <v>0.125</v>
      </c>
      <c r="T519">
        <v>0.68230000000000002</v>
      </c>
      <c r="U519">
        <v>17</v>
      </c>
      <c r="V519" s="1">
        <v>85233.76</v>
      </c>
      <c r="W519">
        <v>170.27</v>
      </c>
      <c r="X519" s="1">
        <v>248538.34</v>
      </c>
      <c r="Y519">
        <v>0.72960000000000003</v>
      </c>
      <c r="Z519">
        <v>0.2009</v>
      </c>
      <c r="AA519">
        <v>6.9500000000000006E-2</v>
      </c>
      <c r="AB519">
        <v>0.27039999999999997</v>
      </c>
      <c r="AC519">
        <v>248.54</v>
      </c>
      <c r="AD519" s="1">
        <v>6116.25</v>
      </c>
      <c r="AE519">
        <v>642.46</v>
      </c>
      <c r="AF519" s="1">
        <v>248772.71</v>
      </c>
      <c r="AG519">
        <v>548</v>
      </c>
      <c r="AH519" s="1">
        <v>36977</v>
      </c>
      <c r="AI519" s="1">
        <v>66146</v>
      </c>
      <c r="AJ519">
        <v>50.23</v>
      </c>
      <c r="AK519">
        <v>21.97</v>
      </c>
      <c r="AL519">
        <v>25.33</v>
      </c>
      <c r="AM519">
        <v>2.19</v>
      </c>
      <c r="AN519" s="1">
        <v>2370.02</v>
      </c>
      <c r="AO519">
        <v>1.2211000000000001</v>
      </c>
      <c r="AP519" s="1">
        <v>1458.82</v>
      </c>
      <c r="AQ519" s="1">
        <v>2277.4899999999998</v>
      </c>
      <c r="AR519" s="1">
        <v>8041.79</v>
      </c>
      <c r="AS519">
        <v>981.9</v>
      </c>
      <c r="AT519">
        <v>426.35</v>
      </c>
      <c r="AU519" s="1">
        <v>13186.36</v>
      </c>
      <c r="AV519" s="1">
        <v>3252.13</v>
      </c>
      <c r="AW519">
        <v>0.2429</v>
      </c>
      <c r="AX519" s="1">
        <v>8267.0400000000009</v>
      </c>
      <c r="AY519">
        <v>0.61739999999999995</v>
      </c>
      <c r="AZ519" s="1">
        <v>1292.8699999999999</v>
      </c>
      <c r="BA519">
        <v>9.6500000000000002E-2</v>
      </c>
      <c r="BB519">
        <v>578.74</v>
      </c>
      <c r="BC519">
        <v>4.3200000000000002E-2</v>
      </c>
      <c r="BD519" s="1">
        <v>13390.77</v>
      </c>
      <c r="BE519" s="1">
        <v>2677.7</v>
      </c>
      <c r="BF519">
        <v>0.47749999999999998</v>
      </c>
      <c r="BG519">
        <v>0.56389999999999996</v>
      </c>
      <c r="BH519">
        <v>0.1895</v>
      </c>
      <c r="BI519">
        <v>0.19689999999999999</v>
      </c>
      <c r="BJ519">
        <v>2.3599999999999999E-2</v>
      </c>
      <c r="BK519">
        <v>2.6100000000000002E-2</v>
      </c>
    </row>
    <row r="520" spans="1:63" x14ac:dyDescent="0.25">
      <c r="A520" t="s">
        <v>520</v>
      </c>
      <c r="B520">
        <v>44883</v>
      </c>
      <c r="C520">
        <v>14</v>
      </c>
      <c r="D520">
        <v>186.01</v>
      </c>
      <c r="E520" s="1">
        <v>2604.1799999999998</v>
      </c>
      <c r="F520" s="1">
        <v>2417.06</v>
      </c>
      <c r="G520">
        <v>3.5999999999999997E-2</v>
      </c>
      <c r="H520">
        <v>2.5000000000000001E-3</v>
      </c>
      <c r="I520">
        <v>4.7199999999999999E-2</v>
      </c>
      <c r="J520">
        <v>1.6999999999999999E-3</v>
      </c>
      <c r="K520">
        <v>2.52E-2</v>
      </c>
      <c r="L520">
        <v>0.84150000000000003</v>
      </c>
      <c r="M520">
        <v>4.5900000000000003E-2</v>
      </c>
      <c r="N520">
        <v>0.23319999999999999</v>
      </c>
      <c r="O520">
        <v>3.1699999999999999E-2</v>
      </c>
      <c r="P520">
        <v>0.13289999999999999</v>
      </c>
      <c r="Q520" s="1">
        <v>65879.78</v>
      </c>
      <c r="R520">
        <v>0.25969999999999999</v>
      </c>
      <c r="S520">
        <v>0.16880000000000001</v>
      </c>
      <c r="T520">
        <v>0.57140000000000002</v>
      </c>
      <c r="U520">
        <v>16.5</v>
      </c>
      <c r="V520" s="1">
        <v>87799.52</v>
      </c>
      <c r="W520">
        <v>157.68</v>
      </c>
      <c r="X520" s="1">
        <v>169792.65</v>
      </c>
      <c r="Y520">
        <v>0.80910000000000004</v>
      </c>
      <c r="Z520">
        <v>0.1739</v>
      </c>
      <c r="AA520">
        <v>1.6899999999999998E-2</v>
      </c>
      <c r="AB520">
        <v>0.19089999999999999</v>
      </c>
      <c r="AC520">
        <v>169.79</v>
      </c>
      <c r="AD520" s="1">
        <v>7825.1</v>
      </c>
      <c r="AE520">
        <v>936.66</v>
      </c>
      <c r="AF520" s="1">
        <v>158413.63</v>
      </c>
      <c r="AG520">
        <v>328</v>
      </c>
      <c r="AH520" s="1">
        <v>39522</v>
      </c>
      <c r="AI520" s="1">
        <v>62881</v>
      </c>
      <c r="AJ520">
        <v>72.59</v>
      </c>
      <c r="AK520">
        <v>44.17</v>
      </c>
      <c r="AL520">
        <v>52.41</v>
      </c>
      <c r="AM520">
        <v>5.4</v>
      </c>
      <c r="AN520">
        <v>0</v>
      </c>
      <c r="AO520">
        <v>0.89810000000000001</v>
      </c>
      <c r="AP520" s="1">
        <v>1962.16</v>
      </c>
      <c r="AQ520" s="1">
        <v>2328.83</v>
      </c>
      <c r="AR520" s="1">
        <v>7142.88</v>
      </c>
      <c r="AS520">
        <v>540</v>
      </c>
      <c r="AT520">
        <v>158.69</v>
      </c>
      <c r="AU520" s="1">
        <v>12132.56</v>
      </c>
      <c r="AV520" s="1">
        <v>4800.29</v>
      </c>
      <c r="AW520">
        <v>0.35980000000000001</v>
      </c>
      <c r="AX520" s="1">
        <v>7034.83</v>
      </c>
      <c r="AY520">
        <v>0.52729999999999999</v>
      </c>
      <c r="AZ520">
        <v>936.63</v>
      </c>
      <c r="BA520">
        <v>7.0199999999999999E-2</v>
      </c>
      <c r="BB520">
        <v>569.14</v>
      </c>
      <c r="BC520">
        <v>4.2700000000000002E-2</v>
      </c>
      <c r="BD520" s="1">
        <v>13340.89</v>
      </c>
      <c r="BE520" s="1">
        <v>2844.83</v>
      </c>
      <c r="BF520">
        <v>0.58340000000000003</v>
      </c>
      <c r="BG520">
        <v>0.50119999999999998</v>
      </c>
      <c r="BH520">
        <v>0.22969999999999999</v>
      </c>
      <c r="BI520">
        <v>0.23400000000000001</v>
      </c>
      <c r="BJ520">
        <v>1.78E-2</v>
      </c>
      <c r="BK520">
        <v>1.7299999999999999E-2</v>
      </c>
    </row>
    <row r="521" spans="1:63" x14ac:dyDescent="0.25">
      <c r="A521" t="s">
        <v>521</v>
      </c>
      <c r="B521">
        <v>49098</v>
      </c>
      <c r="C521">
        <v>152</v>
      </c>
      <c r="D521">
        <v>27.5</v>
      </c>
      <c r="E521" s="1">
        <v>4180.25</v>
      </c>
      <c r="F521" s="1">
        <v>4125.91</v>
      </c>
      <c r="G521">
        <v>8.2000000000000007E-3</v>
      </c>
      <c r="H521">
        <v>0</v>
      </c>
      <c r="I521">
        <v>1.1599999999999999E-2</v>
      </c>
      <c r="J521">
        <v>5.0000000000000001E-4</v>
      </c>
      <c r="K521">
        <v>2.1100000000000001E-2</v>
      </c>
      <c r="L521">
        <v>0.92679999999999996</v>
      </c>
      <c r="M521">
        <v>3.1699999999999999E-2</v>
      </c>
      <c r="N521">
        <v>0.28899999999999998</v>
      </c>
      <c r="O521">
        <v>4.5999999999999999E-3</v>
      </c>
      <c r="P521">
        <v>0.14360000000000001</v>
      </c>
      <c r="Q521" s="1">
        <v>68036.55</v>
      </c>
      <c r="R521">
        <v>0.2024</v>
      </c>
      <c r="S521">
        <v>0.251</v>
      </c>
      <c r="T521">
        <v>0.54659999999999997</v>
      </c>
      <c r="U521">
        <v>26.5</v>
      </c>
      <c r="V521" s="1">
        <v>96642.57</v>
      </c>
      <c r="W521">
        <v>155.29</v>
      </c>
      <c r="X521" s="1">
        <v>160857.44</v>
      </c>
      <c r="Y521">
        <v>0.66249999999999998</v>
      </c>
      <c r="Z521">
        <v>7.6300000000000007E-2</v>
      </c>
      <c r="AA521">
        <v>0.26119999999999999</v>
      </c>
      <c r="AB521">
        <v>0.33750000000000002</v>
      </c>
      <c r="AC521">
        <v>160.86000000000001</v>
      </c>
      <c r="AD521" s="1">
        <v>3658.33</v>
      </c>
      <c r="AE521">
        <v>385.22</v>
      </c>
      <c r="AF521" s="1">
        <v>137049.54</v>
      </c>
      <c r="AG521">
        <v>222</v>
      </c>
      <c r="AH521" s="1">
        <v>43883</v>
      </c>
      <c r="AI521" s="1">
        <v>63727</v>
      </c>
      <c r="AJ521">
        <v>24.7</v>
      </c>
      <c r="AK521">
        <v>22</v>
      </c>
      <c r="AL521">
        <v>22.49</v>
      </c>
      <c r="AM521">
        <v>1.4</v>
      </c>
      <c r="AN521" s="1">
        <v>1921.67</v>
      </c>
      <c r="AO521">
        <v>1.1631</v>
      </c>
      <c r="AP521" s="1">
        <v>1341.25</v>
      </c>
      <c r="AQ521" s="1">
        <v>1996.8</v>
      </c>
      <c r="AR521" s="1">
        <v>6865.77</v>
      </c>
      <c r="AS521">
        <v>453.81</v>
      </c>
      <c r="AT521">
        <v>160.88999999999999</v>
      </c>
      <c r="AU521" s="1">
        <v>10818.51</v>
      </c>
      <c r="AV521" s="1">
        <v>5466.2</v>
      </c>
      <c r="AW521">
        <v>0.45789999999999997</v>
      </c>
      <c r="AX521" s="1">
        <v>5070.1400000000003</v>
      </c>
      <c r="AY521">
        <v>0.42470000000000002</v>
      </c>
      <c r="AZ521">
        <v>799.12</v>
      </c>
      <c r="BA521">
        <v>6.6900000000000001E-2</v>
      </c>
      <c r="BB521">
        <v>601.97</v>
      </c>
      <c r="BC521">
        <v>5.04E-2</v>
      </c>
      <c r="BD521" s="1">
        <v>11937.43</v>
      </c>
      <c r="BE521" s="1">
        <v>4493.3599999999997</v>
      </c>
      <c r="BF521">
        <v>1.3318000000000001</v>
      </c>
      <c r="BG521">
        <v>0.59199999999999997</v>
      </c>
      <c r="BH521">
        <v>0.224</v>
      </c>
      <c r="BI521">
        <v>0.13400000000000001</v>
      </c>
      <c r="BJ521">
        <v>3.8300000000000001E-2</v>
      </c>
      <c r="BK521">
        <v>1.18E-2</v>
      </c>
    </row>
    <row r="522" spans="1:63" x14ac:dyDescent="0.25">
      <c r="A522" t="s">
        <v>522</v>
      </c>
      <c r="B522">
        <v>46243</v>
      </c>
      <c r="C522">
        <v>43</v>
      </c>
      <c r="D522">
        <v>66.84</v>
      </c>
      <c r="E522" s="1">
        <v>2874.13</v>
      </c>
      <c r="F522" s="1">
        <v>2809.71</v>
      </c>
      <c r="G522">
        <v>2.8E-3</v>
      </c>
      <c r="H522">
        <v>1.8E-3</v>
      </c>
      <c r="I522">
        <v>6.4000000000000003E-3</v>
      </c>
      <c r="J522">
        <v>6.9999999999999999E-4</v>
      </c>
      <c r="K522">
        <v>0.15409999999999999</v>
      </c>
      <c r="L522">
        <v>0.79959999999999998</v>
      </c>
      <c r="M522">
        <v>3.4500000000000003E-2</v>
      </c>
      <c r="N522">
        <v>0.53849999999999998</v>
      </c>
      <c r="O522">
        <v>7.7700000000000005E-2</v>
      </c>
      <c r="P522">
        <v>0.153</v>
      </c>
      <c r="Q522" s="1">
        <v>63566.77</v>
      </c>
      <c r="R522">
        <v>0.13450000000000001</v>
      </c>
      <c r="S522">
        <v>0.1988</v>
      </c>
      <c r="T522">
        <v>0.66669999999999996</v>
      </c>
      <c r="U522">
        <v>13</v>
      </c>
      <c r="V522" s="1">
        <v>98833.23</v>
      </c>
      <c r="W522">
        <v>214.78</v>
      </c>
      <c r="X522" s="1">
        <v>111641.54</v>
      </c>
      <c r="Y522">
        <v>0.85109999999999997</v>
      </c>
      <c r="Z522">
        <v>0.10340000000000001</v>
      </c>
      <c r="AA522">
        <v>4.5499999999999999E-2</v>
      </c>
      <c r="AB522">
        <v>0.1489</v>
      </c>
      <c r="AC522">
        <v>111.64</v>
      </c>
      <c r="AD522" s="1">
        <v>3538.55</v>
      </c>
      <c r="AE522">
        <v>529.92999999999995</v>
      </c>
      <c r="AF522" s="1">
        <v>97019.51</v>
      </c>
      <c r="AG522">
        <v>84</v>
      </c>
      <c r="AH522" s="1">
        <v>33761</v>
      </c>
      <c r="AI522" s="1">
        <v>51640</v>
      </c>
      <c r="AJ522">
        <v>38.65</v>
      </c>
      <c r="AK522">
        <v>31.04</v>
      </c>
      <c r="AL522">
        <v>34.020000000000003</v>
      </c>
      <c r="AM522">
        <v>5.8</v>
      </c>
      <c r="AN522">
        <v>0</v>
      </c>
      <c r="AO522">
        <v>0.8357</v>
      </c>
      <c r="AP522" s="1">
        <v>1420.14</v>
      </c>
      <c r="AQ522" s="1">
        <v>2372.73</v>
      </c>
      <c r="AR522" s="1">
        <v>6535.4</v>
      </c>
      <c r="AS522">
        <v>758.59</v>
      </c>
      <c r="AT522">
        <v>417.74</v>
      </c>
      <c r="AU522" s="1">
        <v>11504.59</v>
      </c>
      <c r="AV522" s="1">
        <v>7737.49</v>
      </c>
      <c r="AW522">
        <v>0.6159</v>
      </c>
      <c r="AX522" s="1">
        <v>2875.26</v>
      </c>
      <c r="AY522">
        <v>0.22889999999999999</v>
      </c>
      <c r="AZ522" s="1">
        <v>1011.58</v>
      </c>
      <c r="BA522">
        <v>8.0500000000000002E-2</v>
      </c>
      <c r="BB522">
        <v>938.14</v>
      </c>
      <c r="BC522">
        <v>7.4700000000000003E-2</v>
      </c>
      <c r="BD522" s="1">
        <v>12562.48</v>
      </c>
      <c r="BE522" s="1">
        <v>7157.89</v>
      </c>
      <c r="BF522">
        <v>2.3529</v>
      </c>
      <c r="BG522">
        <v>0.56140000000000001</v>
      </c>
      <c r="BH522">
        <v>0.255</v>
      </c>
      <c r="BI522">
        <v>0.1411</v>
      </c>
      <c r="BJ522">
        <v>2.93E-2</v>
      </c>
      <c r="BK522">
        <v>1.32E-2</v>
      </c>
    </row>
    <row r="523" spans="1:63" x14ac:dyDescent="0.25">
      <c r="A523" t="s">
        <v>523</v>
      </c>
      <c r="B523">
        <v>47399</v>
      </c>
      <c r="C523">
        <v>24</v>
      </c>
      <c r="D523">
        <v>85.94</v>
      </c>
      <c r="E523" s="1">
        <v>2062.5</v>
      </c>
      <c r="F523" s="1">
        <v>2184.0100000000002</v>
      </c>
      <c r="G523">
        <v>7.7999999999999996E-3</v>
      </c>
      <c r="H523">
        <v>5.0000000000000001E-4</v>
      </c>
      <c r="I523">
        <v>7.7999999999999996E-3</v>
      </c>
      <c r="J523">
        <v>8.9999999999999998E-4</v>
      </c>
      <c r="K523">
        <v>2.29E-2</v>
      </c>
      <c r="L523">
        <v>0.91710000000000003</v>
      </c>
      <c r="M523">
        <v>4.3099999999999999E-2</v>
      </c>
      <c r="N523">
        <v>0.31990000000000002</v>
      </c>
      <c r="O523">
        <v>1.5E-3</v>
      </c>
      <c r="P523">
        <v>0.16309999999999999</v>
      </c>
      <c r="Q523" s="1">
        <v>56115.1</v>
      </c>
      <c r="R523">
        <v>0.28889999999999999</v>
      </c>
      <c r="S523">
        <v>0.17780000000000001</v>
      </c>
      <c r="T523">
        <v>0.5333</v>
      </c>
      <c r="U523">
        <v>13</v>
      </c>
      <c r="V523" s="1">
        <v>95612.69</v>
      </c>
      <c r="W523">
        <v>151.63</v>
      </c>
      <c r="X523" s="1">
        <v>178377.33</v>
      </c>
      <c r="Y523">
        <v>0.74060000000000004</v>
      </c>
      <c r="Z523">
        <v>9.01E-2</v>
      </c>
      <c r="AA523">
        <v>0.16930000000000001</v>
      </c>
      <c r="AB523">
        <v>0.25940000000000002</v>
      </c>
      <c r="AC523">
        <v>178.38</v>
      </c>
      <c r="AD523" s="1">
        <v>6379.14</v>
      </c>
      <c r="AE523">
        <v>694.98</v>
      </c>
      <c r="AF523" s="1">
        <v>194667.82</v>
      </c>
      <c r="AG523">
        <v>458</v>
      </c>
      <c r="AH523" s="1">
        <v>46970</v>
      </c>
      <c r="AI523" s="1">
        <v>87800</v>
      </c>
      <c r="AJ523">
        <v>47.6</v>
      </c>
      <c r="AK523">
        <v>32.659999999999997</v>
      </c>
      <c r="AL523">
        <v>39.049999999999997</v>
      </c>
      <c r="AM523">
        <v>3.4</v>
      </c>
      <c r="AN523">
        <v>0</v>
      </c>
      <c r="AO523">
        <v>0.45129999999999998</v>
      </c>
      <c r="AP523" s="1">
        <v>1461.52</v>
      </c>
      <c r="AQ523" s="1">
        <v>2034.36</v>
      </c>
      <c r="AR523" s="1">
        <v>6211.91</v>
      </c>
      <c r="AS523">
        <v>805.86</v>
      </c>
      <c r="AT523">
        <v>334.63</v>
      </c>
      <c r="AU523" s="1">
        <v>10848.28</v>
      </c>
      <c r="AV523" s="1">
        <v>3004.86</v>
      </c>
      <c r="AW523">
        <v>0.26569999999999999</v>
      </c>
      <c r="AX523" s="1">
        <v>5038.25</v>
      </c>
      <c r="AY523">
        <v>0.4456</v>
      </c>
      <c r="AZ523" s="1">
        <v>2628.42</v>
      </c>
      <c r="BA523">
        <v>0.2324</v>
      </c>
      <c r="BB523">
        <v>636.32000000000005</v>
      </c>
      <c r="BC523">
        <v>5.6300000000000003E-2</v>
      </c>
      <c r="BD523" s="1">
        <v>11307.86</v>
      </c>
      <c r="BE523" s="1">
        <v>2936.63</v>
      </c>
      <c r="BF523">
        <v>0.3352</v>
      </c>
      <c r="BG523">
        <v>0.54369999999999996</v>
      </c>
      <c r="BH523">
        <v>0.21190000000000001</v>
      </c>
      <c r="BI523">
        <v>0.2074</v>
      </c>
      <c r="BJ523">
        <v>2.4799999999999999E-2</v>
      </c>
      <c r="BK523">
        <v>1.2200000000000001E-2</v>
      </c>
    </row>
    <row r="524" spans="1:63" x14ac:dyDescent="0.25">
      <c r="A524" t="s">
        <v>524</v>
      </c>
      <c r="B524">
        <v>44891</v>
      </c>
      <c r="C524">
        <v>41</v>
      </c>
      <c r="D524">
        <v>69.09</v>
      </c>
      <c r="E524" s="1">
        <v>2832.61</v>
      </c>
      <c r="F524" s="1">
        <v>2542.34</v>
      </c>
      <c r="G524">
        <v>1.14E-2</v>
      </c>
      <c r="H524">
        <v>1.1999999999999999E-3</v>
      </c>
      <c r="I524">
        <v>1.2200000000000001E-2</v>
      </c>
      <c r="J524">
        <v>0</v>
      </c>
      <c r="K524">
        <v>4.3700000000000003E-2</v>
      </c>
      <c r="L524">
        <v>0.88829999999999998</v>
      </c>
      <c r="M524">
        <v>4.3299999999999998E-2</v>
      </c>
      <c r="N524">
        <v>0.35620000000000002</v>
      </c>
      <c r="O524">
        <v>7.3000000000000001E-3</v>
      </c>
      <c r="P524">
        <v>0.13800000000000001</v>
      </c>
      <c r="Q524" s="1">
        <v>55977.84</v>
      </c>
      <c r="R524">
        <v>0.32079999999999997</v>
      </c>
      <c r="S524">
        <v>0.19500000000000001</v>
      </c>
      <c r="T524">
        <v>0.48430000000000001</v>
      </c>
      <c r="U524">
        <v>20</v>
      </c>
      <c r="V524" s="1">
        <v>86240.1</v>
      </c>
      <c r="W524">
        <v>136.91</v>
      </c>
      <c r="X524" s="1">
        <v>140507.78</v>
      </c>
      <c r="Y524">
        <v>0.70320000000000005</v>
      </c>
      <c r="Z524">
        <v>0.16039999999999999</v>
      </c>
      <c r="AA524">
        <v>0.1363</v>
      </c>
      <c r="AB524">
        <v>0.29680000000000001</v>
      </c>
      <c r="AC524">
        <v>140.51</v>
      </c>
      <c r="AD524" s="1">
        <v>5028.59</v>
      </c>
      <c r="AE524">
        <v>509.48</v>
      </c>
      <c r="AF524" s="1">
        <v>128377.23</v>
      </c>
      <c r="AG524">
        <v>178</v>
      </c>
      <c r="AH524" s="1">
        <v>31368</v>
      </c>
      <c r="AI524" s="1">
        <v>49161</v>
      </c>
      <c r="AJ524">
        <v>54.35</v>
      </c>
      <c r="AK524">
        <v>30.15</v>
      </c>
      <c r="AL524">
        <v>44.74</v>
      </c>
      <c r="AM524">
        <v>4</v>
      </c>
      <c r="AN524">
        <v>0</v>
      </c>
      <c r="AO524">
        <v>0.86670000000000003</v>
      </c>
      <c r="AP524" s="1">
        <v>1443.03</v>
      </c>
      <c r="AQ524" s="1">
        <v>1608.01</v>
      </c>
      <c r="AR524" s="1">
        <v>6018.08</v>
      </c>
      <c r="AS524">
        <v>719.13</v>
      </c>
      <c r="AT524">
        <v>489.55</v>
      </c>
      <c r="AU524" s="1">
        <v>10277.799999999999</v>
      </c>
      <c r="AV524" s="1">
        <v>5998.08</v>
      </c>
      <c r="AW524">
        <v>0.46889999999999998</v>
      </c>
      <c r="AX524" s="1">
        <v>4822.8999999999996</v>
      </c>
      <c r="AY524">
        <v>0.377</v>
      </c>
      <c r="AZ524" s="1">
        <v>1078.3800000000001</v>
      </c>
      <c r="BA524">
        <v>8.43E-2</v>
      </c>
      <c r="BB524">
        <v>892.73</v>
      </c>
      <c r="BC524">
        <v>6.9800000000000001E-2</v>
      </c>
      <c r="BD524" s="1">
        <v>12792.09</v>
      </c>
      <c r="BE524" s="1">
        <v>3731.74</v>
      </c>
      <c r="BF524">
        <v>1.0665</v>
      </c>
      <c r="BG524">
        <v>0.52769999999999995</v>
      </c>
      <c r="BH524">
        <v>0.17560000000000001</v>
      </c>
      <c r="BI524">
        <v>0.2576</v>
      </c>
      <c r="BJ524">
        <v>2.1899999999999999E-2</v>
      </c>
      <c r="BK524">
        <v>1.72E-2</v>
      </c>
    </row>
    <row r="525" spans="1:63" x14ac:dyDescent="0.25">
      <c r="A525" t="s">
        <v>525</v>
      </c>
      <c r="B525">
        <v>45617</v>
      </c>
      <c r="C525">
        <v>28</v>
      </c>
      <c r="D525">
        <v>92.21</v>
      </c>
      <c r="E525" s="1">
        <v>2581.9899999999998</v>
      </c>
      <c r="F525" s="1">
        <v>2504.77</v>
      </c>
      <c r="G525">
        <v>1.12E-2</v>
      </c>
      <c r="H525">
        <v>1.1999999999999999E-3</v>
      </c>
      <c r="I525">
        <v>8.8000000000000005E-3</v>
      </c>
      <c r="J525">
        <v>4.0000000000000002E-4</v>
      </c>
      <c r="K525">
        <v>2.47E-2</v>
      </c>
      <c r="L525">
        <v>0.92979999999999996</v>
      </c>
      <c r="M525">
        <v>2.3900000000000001E-2</v>
      </c>
      <c r="N525">
        <v>0.14080000000000001</v>
      </c>
      <c r="O525">
        <v>1.04E-2</v>
      </c>
      <c r="P525">
        <v>0.1346</v>
      </c>
      <c r="Q525" s="1">
        <v>65098.22</v>
      </c>
      <c r="R525">
        <v>0.1515</v>
      </c>
      <c r="S525">
        <v>0.21210000000000001</v>
      </c>
      <c r="T525">
        <v>0.63639999999999997</v>
      </c>
      <c r="U525">
        <v>16.5</v>
      </c>
      <c r="V525" s="1">
        <v>88636.55</v>
      </c>
      <c r="W525">
        <v>153.54</v>
      </c>
      <c r="X525" s="1">
        <v>179832.31</v>
      </c>
      <c r="Y525">
        <v>0.78420000000000001</v>
      </c>
      <c r="Z525">
        <v>0.19020000000000001</v>
      </c>
      <c r="AA525">
        <v>2.5700000000000001E-2</v>
      </c>
      <c r="AB525">
        <v>0.21579999999999999</v>
      </c>
      <c r="AC525">
        <v>179.83</v>
      </c>
      <c r="AD525" s="1">
        <v>7059.11</v>
      </c>
      <c r="AE525">
        <v>763.5</v>
      </c>
      <c r="AF525" s="1">
        <v>164524.85999999999</v>
      </c>
      <c r="AG525">
        <v>361</v>
      </c>
      <c r="AH525" s="1">
        <v>43473</v>
      </c>
      <c r="AI525" s="1">
        <v>82344</v>
      </c>
      <c r="AJ525">
        <v>52.34</v>
      </c>
      <c r="AK525">
        <v>38.74</v>
      </c>
      <c r="AL525">
        <v>39.61</v>
      </c>
      <c r="AM525">
        <v>5.4</v>
      </c>
      <c r="AN525">
        <v>0</v>
      </c>
      <c r="AO525">
        <v>0.8004</v>
      </c>
      <c r="AP525" s="1">
        <v>1563.87</v>
      </c>
      <c r="AQ525" s="1">
        <v>1630.99</v>
      </c>
      <c r="AR525" s="1">
        <v>6894.47</v>
      </c>
      <c r="AS525">
        <v>655.04</v>
      </c>
      <c r="AT525">
        <v>222.69</v>
      </c>
      <c r="AU525" s="1">
        <v>10967.06</v>
      </c>
      <c r="AV525" s="1">
        <v>3901.13</v>
      </c>
      <c r="AW525">
        <v>0.3422</v>
      </c>
      <c r="AX525" s="1">
        <v>6016.83</v>
      </c>
      <c r="AY525">
        <v>0.52780000000000005</v>
      </c>
      <c r="AZ525" s="1">
        <v>1009.11</v>
      </c>
      <c r="BA525">
        <v>8.8499999999999995E-2</v>
      </c>
      <c r="BB525">
        <v>472.97</v>
      </c>
      <c r="BC525">
        <v>4.1500000000000002E-2</v>
      </c>
      <c r="BD525" s="1">
        <v>11400.04</v>
      </c>
      <c r="BE525" s="1">
        <v>2252.67</v>
      </c>
      <c r="BF525">
        <v>0.38479999999999998</v>
      </c>
      <c r="BG525">
        <v>0.57299999999999995</v>
      </c>
      <c r="BH525">
        <v>0.23</v>
      </c>
      <c r="BI525">
        <v>8.2299999999999998E-2</v>
      </c>
      <c r="BJ525">
        <v>3.5700000000000003E-2</v>
      </c>
      <c r="BK525">
        <v>7.9000000000000001E-2</v>
      </c>
    </row>
    <row r="526" spans="1:63" x14ac:dyDescent="0.25">
      <c r="A526" t="s">
        <v>526</v>
      </c>
      <c r="B526">
        <v>44909</v>
      </c>
      <c r="C526">
        <v>70</v>
      </c>
      <c r="D526">
        <v>465.03</v>
      </c>
      <c r="E526" s="1">
        <v>32552.25</v>
      </c>
      <c r="F526" s="1">
        <v>22841.57</v>
      </c>
      <c r="G526">
        <v>4.0000000000000001E-3</v>
      </c>
      <c r="H526">
        <v>4.0000000000000002E-4</v>
      </c>
      <c r="I526">
        <v>0.44359999999999999</v>
      </c>
      <c r="J526">
        <v>1.1000000000000001E-3</v>
      </c>
      <c r="K526">
        <v>0.1313</v>
      </c>
      <c r="L526">
        <v>0.31019999999999998</v>
      </c>
      <c r="M526">
        <v>0.1094</v>
      </c>
      <c r="N526">
        <v>0.86980000000000002</v>
      </c>
      <c r="O526">
        <v>1.5699999999999999E-2</v>
      </c>
      <c r="P526">
        <v>0.217</v>
      </c>
      <c r="Q526" s="1">
        <v>67402.990000000005</v>
      </c>
      <c r="R526">
        <v>0.22839999999999999</v>
      </c>
      <c r="S526">
        <v>0.2346</v>
      </c>
      <c r="T526">
        <v>0.53700000000000003</v>
      </c>
      <c r="U526">
        <v>267</v>
      </c>
      <c r="V526" s="1">
        <v>93322.67</v>
      </c>
      <c r="W526">
        <v>121.8</v>
      </c>
      <c r="X526" s="1">
        <v>73089.83</v>
      </c>
      <c r="Y526">
        <v>0.62309999999999999</v>
      </c>
      <c r="Z526">
        <v>0.29260000000000003</v>
      </c>
      <c r="AA526">
        <v>8.4400000000000003E-2</v>
      </c>
      <c r="AB526">
        <v>0.37690000000000001</v>
      </c>
      <c r="AC526">
        <v>73.09</v>
      </c>
      <c r="AD526" s="1">
        <v>3486.13</v>
      </c>
      <c r="AE526">
        <v>362.29</v>
      </c>
      <c r="AF526" s="1">
        <v>64472.54</v>
      </c>
      <c r="AG526">
        <v>23</v>
      </c>
      <c r="AH526" s="1">
        <v>27189</v>
      </c>
      <c r="AI526" s="1">
        <v>40066</v>
      </c>
      <c r="AJ526">
        <v>66.09</v>
      </c>
      <c r="AK526">
        <v>40.11</v>
      </c>
      <c r="AL526">
        <v>58.54</v>
      </c>
      <c r="AM526">
        <v>3.6</v>
      </c>
      <c r="AN526">
        <v>0</v>
      </c>
      <c r="AO526">
        <v>0.98399999999999999</v>
      </c>
      <c r="AP526" s="1">
        <v>2258.94</v>
      </c>
      <c r="AQ526" s="1">
        <v>1994.36</v>
      </c>
      <c r="AR526" s="1">
        <v>8149.61</v>
      </c>
      <c r="AS526" s="1">
        <v>1086.3900000000001</v>
      </c>
      <c r="AT526">
        <v>701.46</v>
      </c>
      <c r="AU526" s="1">
        <v>14190.76</v>
      </c>
      <c r="AV526" s="1">
        <v>12478.22</v>
      </c>
      <c r="AW526">
        <v>0.64049999999999996</v>
      </c>
      <c r="AX526" s="1">
        <v>4465.91</v>
      </c>
      <c r="AY526">
        <v>0.22919999999999999</v>
      </c>
      <c r="AZ526">
        <v>430.67</v>
      </c>
      <c r="BA526">
        <v>2.2100000000000002E-2</v>
      </c>
      <c r="BB526" s="1">
        <v>2106.5700000000002</v>
      </c>
      <c r="BC526">
        <v>0.1081</v>
      </c>
      <c r="BD526" s="1">
        <v>19481.37</v>
      </c>
      <c r="BE526" s="1">
        <v>5710.27</v>
      </c>
      <c r="BF526">
        <v>2.9588999999999999</v>
      </c>
      <c r="BG526">
        <v>0.48620000000000002</v>
      </c>
      <c r="BH526">
        <v>0.1903</v>
      </c>
      <c r="BI526">
        <v>0.29559999999999997</v>
      </c>
      <c r="BJ526">
        <v>1.8599999999999998E-2</v>
      </c>
      <c r="BK526">
        <v>9.1999999999999998E-3</v>
      </c>
    </row>
    <row r="527" spans="1:63" x14ac:dyDescent="0.25">
      <c r="A527" t="s">
        <v>527</v>
      </c>
      <c r="B527">
        <v>44917</v>
      </c>
      <c r="C527">
        <v>5</v>
      </c>
      <c r="D527">
        <v>166.35</v>
      </c>
      <c r="E527">
        <v>831.75</v>
      </c>
      <c r="F527">
        <v>889.21</v>
      </c>
      <c r="G527">
        <v>6.7999999999999996E-3</v>
      </c>
      <c r="H527">
        <v>2.3E-3</v>
      </c>
      <c r="I527">
        <v>7.9000000000000008E-3</v>
      </c>
      <c r="J527">
        <v>2.3E-3</v>
      </c>
      <c r="K527">
        <v>1.01E-2</v>
      </c>
      <c r="L527">
        <v>0.91439999999999999</v>
      </c>
      <c r="M527">
        <v>5.6300000000000003E-2</v>
      </c>
      <c r="N527">
        <v>0.53390000000000004</v>
      </c>
      <c r="O527">
        <v>0</v>
      </c>
      <c r="P527">
        <v>0.14099999999999999</v>
      </c>
      <c r="Q527" s="1">
        <v>46188.98</v>
      </c>
      <c r="R527">
        <v>0.254</v>
      </c>
      <c r="S527">
        <v>0.17460000000000001</v>
      </c>
      <c r="T527">
        <v>0.57140000000000002</v>
      </c>
      <c r="U527">
        <v>8.1300000000000008</v>
      </c>
      <c r="V527" s="1">
        <v>74251.17</v>
      </c>
      <c r="W527">
        <v>98.98</v>
      </c>
      <c r="X527" s="1">
        <v>111136.35</v>
      </c>
      <c r="Y527">
        <v>0.62450000000000006</v>
      </c>
      <c r="Z527">
        <v>0.124</v>
      </c>
      <c r="AA527">
        <v>0.2515</v>
      </c>
      <c r="AB527">
        <v>0.3755</v>
      </c>
      <c r="AC527">
        <v>111.14</v>
      </c>
      <c r="AD527" s="1">
        <v>3046.7</v>
      </c>
      <c r="AE527">
        <v>359.66</v>
      </c>
      <c r="AF527" s="1">
        <v>99023.89</v>
      </c>
      <c r="AG527">
        <v>88</v>
      </c>
      <c r="AH527" s="1">
        <v>31998</v>
      </c>
      <c r="AI527" s="1">
        <v>47561</v>
      </c>
      <c r="AJ527">
        <v>39.72</v>
      </c>
      <c r="AK527">
        <v>22.01</v>
      </c>
      <c r="AL527">
        <v>29.67</v>
      </c>
      <c r="AM527">
        <v>5.15</v>
      </c>
      <c r="AN527">
        <v>0</v>
      </c>
      <c r="AO527">
        <v>0.52190000000000003</v>
      </c>
      <c r="AP527" s="1">
        <v>1792.25</v>
      </c>
      <c r="AQ527" s="1">
        <v>1701.84</v>
      </c>
      <c r="AR527" s="1">
        <v>6034.42</v>
      </c>
      <c r="AS527">
        <v>518.5</v>
      </c>
      <c r="AT527">
        <v>103.63</v>
      </c>
      <c r="AU527" s="1">
        <v>10150.64</v>
      </c>
      <c r="AV527" s="1">
        <v>8145.7</v>
      </c>
      <c r="AW527">
        <v>0.61160000000000003</v>
      </c>
      <c r="AX527" s="1">
        <v>2423.69</v>
      </c>
      <c r="AY527">
        <v>0.182</v>
      </c>
      <c r="AZ527" s="1">
        <v>1417.82</v>
      </c>
      <c r="BA527">
        <v>0.1065</v>
      </c>
      <c r="BB527" s="1">
        <v>1331.76</v>
      </c>
      <c r="BC527">
        <v>0.1</v>
      </c>
      <c r="BD527" s="1">
        <v>13318.97</v>
      </c>
      <c r="BE527" s="1">
        <v>7798.28</v>
      </c>
      <c r="BF527">
        <v>2.8094999999999999</v>
      </c>
      <c r="BG527">
        <v>0.45739999999999997</v>
      </c>
      <c r="BH527">
        <v>0.25240000000000001</v>
      </c>
      <c r="BI527">
        <v>0.23200000000000001</v>
      </c>
      <c r="BJ527">
        <v>4.41E-2</v>
      </c>
      <c r="BK527">
        <v>1.41E-2</v>
      </c>
    </row>
    <row r="528" spans="1:63" x14ac:dyDescent="0.25">
      <c r="A528" t="s">
        <v>528</v>
      </c>
      <c r="B528">
        <v>91397</v>
      </c>
      <c r="C528">
        <v>58</v>
      </c>
      <c r="D528">
        <v>14.36</v>
      </c>
      <c r="E528">
        <v>832.73</v>
      </c>
      <c r="F528">
        <v>740.02</v>
      </c>
      <c r="G528">
        <v>1.2999999999999999E-3</v>
      </c>
      <c r="H528">
        <v>0</v>
      </c>
      <c r="I528">
        <v>1.2999999999999999E-3</v>
      </c>
      <c r="J528">
        <v>2.7000000000000001E-3</v>
      </c>
      <c r="K528">
        <v>2.0199999999999999E-2</v>
      </c>
      <c r="L528">
        <v>0.95009999999999994</v>
      </c>
      <c r="M528">
        <v>2.4299999999999999E-2</v>
      </c>
      <c r="N528">
        <v>0.35730000000000001</v>
      </c>
      <c r="O528">
        <v>0</v>
      </c>
      <c r="P528">
        <v>0.1077</v>
      </c>
      <c r="Q528" s="1">
        <v>62113.95</v>
      </c>
      <c r="R528">
        <v>0.1719</v>
      </c>
      <c r="S528">
        <v>0.1719</v>
      </c>
      <c r="T528">
        <v>0.65629999999999999</v>
      </c>
      <c r="U528">
        <v>8.5</v>
      </c>
      <c r="V528" s="1">
        <v>75218.710000000006</v>
      </c>
      <c r="W528">
        <v>91.96</v>
      </c>
      <c r="X528" s="1">
        <v>165075.29</v>
      </c>
      <c r="Y528">
        <v>0.83409999999999995</v>
      </c>
      <c r="Z528">
        <v>9.9099999999999994E-2</v>
      </c>
      <c r="AA528">
        <v>6.6799999999999998E-2</v>
      </c>
      <c r="AB528">
        <v>0.16589999999999999</v>
      </c>
      <c r="AC528">
        <v>165.08</v>
      </c>
      <c r="AD528" s="1">
        <v>5883.06</v>
      </c>
      <c r="AE528">
        <v>693.71</v>
      </c>
      <c r="AF528" s="1">
        <v>168084.84</v>
      </c>
      <c r="AG528">
        <v>377</v>
      </c>
      <c r="AH528" s="1">
        <v>36388</v>
      </c>
      <c r="AI528" s="1">
        <v>53122</v>
      </c>
      <c r="AJ528">
        <v>42.53</v>
      </c>
      <c r="AK528">
        <v>34.700000000000003</v>
      </c>
      <c r="AL528">
        <v>38.9</v>
      </c>
      <c r="AM528">
        <v>4.4000000000000004</v>
      </c>
      <c r="AN528" s="1">
        <v>1401.23</v>
      </c>
      <c r="AO528">
        <v>1.7153</v>
      </c>
      <c r="AP528" s="1">
        <v>1874.53</v>
      </c>
      <c r="AQ528" s="1">
        <v>2681.3</v>
      </c>
      <c r="AR528" s="1">
        <v>8003.99</v>
      </c>
      <c r="AS528">
        <v>831.27</v>
      </c>
      <c r="AT528">
        <v>606.96</v>
      </c>
      <c r="AU528" s="1">
        <v>13998.06</v>
      </c>
      <c r="AV528" s="1">
        <v>7076.6</v>
      </c>
      <c r="AW528">
        <v>0.44640000000000002</v>
      </c>
      <c r="AX528" s="1">
        <v>7018.39</v>
      </c>
      <c r="AY528">
        <v>0.44269999999999998</v>
      </c>
      <c r="AZ528" s="1">
        <v>1133.25</v>
      </c>
      <c r="BA528">
        <v>7.1499999999999994E-2</v>
      </c>
      <c r="BB528">
        <v>625.77</v>
      </c>
      <c r="BC528">
        <v>3.95E-2</v>
      </c>
      <c r="BD528" s="1">
        <v>15854.01</v>
      </c>
      <c r="BE528" s="1">
        <v>4764.83</v>
      </c>
      <c r="BF528">
        <v>1.3494999999999999</v>
      </c>
      <c r="BG528">
        <v>0.53849999999999998</v>
      </c>
      <c r="BH528">
        <v>0.2311</v>
      </c>
      <c r="BI528">
        <v>0.18160000000000001</v>
      </c>
      <c r="BJ528">
        <v>3.2000000000000001E-2</v>
      </c>
      <c r="BK528">
        <v>1.6799999999999999E-2</v>
      </c>
    </row>
    <row r="529" spans="1:63" x14ac:dyDescent="0.25">
      <c r="A529" t="s">
        <v>529</v>
      </c>
      <c r="B529">
        <v>48876</v>
      </c>
      <c r="C529">
        <v>230</v>
      </c>
      <c r="D529">
        <v>12.87</v>
      </c>
      <c r="E529" s="1">
        <v>2959.37</v>
      </c>
      <c r="F529" s="1">
        <v>3004.3</v>
      </c>
      <c r="G529">
        <v>6.7000000000000002E-3</v>
      </c>
      <c r="H529">
        <v>0</v>
      </c>
      <c r="I529">
        <v>1.1599999999999999E-2</v>
      </c>
      <c r="J529">
        <v>1.6999999999999999E-3</v>
      </c>
      <c r="K529">
        <v>1.66E-2</v>
      </c>
      <c r="L529">
        <v>0.91679999999999995</v>
      </c>
      <c r="M529">
        <v>4.6600000000000003E-2</v>
      </c>
      <c r="N529">
        <v>0.3594</v>
      </c>
      <c r="O529">
        <v>2.3E-3</v>
      </c>
      <c r="P529">
        <v>0.15240000000000001</v>
      </c>
      <c r="Q529" s="1">
        <v>54536.59</v>
      </c>
      <c r="R529">
        <v>0.2</v>
      </c>
      <c r="S529">
        <v>0.17219999999999999</v>
      </c>
      <c r="T529">
        <v>0.62780000000000002</v>
      </c>
      <c r="U529">
        <v>22.05</v>
      </c>
      <c r="V529" s="1">
        <v>70714.06</v>
      </c>
      <c r="W529">
        <v>130.47</v>
      </c>
      <c r="X529" s="1">
        <v>172782.23</v>
      </c>
      <c r="Y529">
        <v>0.64139999999999997</v>
      </c>
      <c r="Z529">
        <v>0.1391</v>
      </c>
      <c r="AA529">
        <v>0.2195</v>
      </c>
      <c r="AB529">
        <v>0.35859999999999997</v>
      </c>
      <c r="AC529">
        <v>172.78</v>
      </c>
      <c r="AD529" s="1">
        <v>4488.6099999999997</v>
      </c>
      <c r="AE529">
        <v>343.41</v>
      </c>
      <c r="AF529" s="1">
        <v>142225.12</v>
      </c>
      <c r="AG529">
        <v>252</v>
      </c>
      <c r="AH529" s="1">
        <v>36143</v>
      </c>
      <c r="AI529" s="1">
        <v>55610</v>
      </c>
      <c r="AJ529">
        <v>38.75</v>
      </c>
      <c r="AK529">
        <v>22</v>
      </c>
      <c r="AL529">
        <v>24.15</v>
      </c>
      <c r="AM529">
        <v>4.45</v>
      </c>
      <c r="AN529">
        <v>0</v>
      </c>
      <c r="AO529">
        <v>0.74570000000000003</v>
      </c>
      <c r="AP529" s="1">
        <v>1480.49</v>
      </c>
      <c r="AQ529" s="1">
        <v>1894.21</v>
      </c>
      <c r="AR529" s="1">
        <v>6028.07</v>
      </c>
      <c r="AS529">
        <v>337.72</v>
      </c>
      <c r="AT529">
        <v>23.64</v>
      </c>
      <c r="AU529" s="1">
        <v>9764.1299999999992</v>
      </c>
      <c r="AV529" s="1">
        <v>6306.8</v>
      </c>
      <c r="AW529">
        <v>0.53280000000000005</v>
      </c>
      <c r="AX529" s="1">
        <v>3630.96</v>
      </c>
      <c r="AY529">
        <v>0.30680000000000002</v>
      </c>
      <c r="AZ529" s="1">
        <v>1197.6500000000001</v>
      </c>
      <c r="BA529">
        <v>0.1012</v>
      </c>
      <c r="BB529">
        <v>701.45</v>
      </c>
      <c r="BC529">
        <v>5.9299999999999999E-2</v>
      </c>
      <c r="BD529" s="1">
        <v>11836.85</v>
      </c>
      <c r="BE529" s="1">
        <v>6223.39</v>
      </c>
      <c r="BF529">
        <v>1.9607000000000001</v>
      </c>
      <c r="BG529">
        <v>0.51959999999999995</v>
      </c>
      <c r="BH529">
        <v>0.222</v>
      </c>
      <c r="BI529">
        <v>0.13189999999999999</v>
      </c>
      <c r="BJ529">
        <v>3.2000000000000001E-2</v>
      </c>
      <c r="BK529">
        <v>9.4500000000000001E-2</v>
      </c>
    </row>
    <row r="530" spans="1:63" x14ac:dyDescent="0.25">
      <c r="A530" t="s">
        <v>530</v>
      </c>
      <c r="B530">
        <v>46680</v>
      </c>
      <c r="C530">
        <v>86</v>
      </c>
      <c r="D530">
        <v>7.91</v>
      </c>
      <c r="E530">
        <v>680.59</v>
      </c>
      <c r="F530">
        <v>819.25</v>
      </c>
      <c r="G530">
        <v>0</v>
      </c>
      <c r="H530">
        <v>0</v>
      </c>
      <c r="I530">
        <v>1.1999999999999999E-3</v>
      </c>
      <c r="J530">
        <v>4.8999999999999998E-3</v>
      </c>
      <c r="K530">
        <v>9.7999999999999997E-3</v>
      </c>
      <c r="L530">
        <v>0.96830000000000005</v>
      </c>
      <c r="M530">
        <v>1.5900000000000001E-2</v>
      </c>
      <c r="N530">
        <v>0.33050000000000002</v>
      </c>
      <c r="O530">
        <v>1.1999999999999999E-3</v>
      </c>
      <c r="P530">
        <v>0.1203</v>
      </c>
      <c r="Q530" s="1">
        <v>58532.27</v>
      </c>
      <c r="R530">
        <v>0.20369999999999999</v>
      </c>
      <c r="S530">
        <v>0.14810000000000001</v>
      </c>
      <c r="T530">
        <v>0.64810000000000001</v>
      </c>
      <c r="U530">
        <v>9.1999999999999993</v>
      </c>
      <c r="V530" s="1">
        <v>63185.67</v>
      </c>
      <c r="W530">
        <v>71.05</v>
      </c>
      <c r="X530" s="1">
        <v>194128.67</v>
      </c>
      <c r="Y530">
        <v>0.75800000000000001</v>
      </c>
      <c r="Z530">
        <v>2.5899999999999999E-2</v>
      </c>
      <c r="AA530">
        <v>0.216</v>
      </c>
      <c r="AB530">
        <v>0.24199999999999999</v>
      </c>
      <c r="AC530">
        <v>194.13</v>
      </c>
      <c r="AD530" s="1">
        <v>4695.76</v>
      </c>
      <c r="AE530">
        <v>484.42</v>
      </c>
      <c r="AF530" s="1">
        <v>163045.91</v>
      </c>
      <c r="AG530">
        <v>353</v>
      </c>
      <c r="AH530" s="1">
        <v>34023</v>
      </c>
      <c r="AI530" s="1">
        <v>50076</v>
      </c>
      <c r="AJ530">
        <v>27.68</v>
      </c>
      <c r="AK530">
        <v>23.24</v>
      </c>
      <c r="AL530">
        <v>22.77</v>
      </c>
      <c r="AM530">
        <v>4.8</v>
      </c>
      <c r="AN530" s="1">
        <v>1980.56</v>
      </c>
      <c r="AO530">
        <v>1.984</v>
      </c>
      <c r="AP530" s="1">
        <v>1318.15</v>
      </c>
      <c r="AQ530" s="1">
        <v>1784.24</v>
      </c>
      <c r="AR530" s="1">
        <v>5737.85</v>
      </c>
      <c r="AS530">
        <v>861.21</v>
      </c>
      <c r="AT530">
        <v>360.73</v>
      </c>
      <c r="AU530" s="1">
        <v>10062.18</v>
      </c>
      <c r="AV530" s="1">
        <v>5799.64</v>
      </c>
      <c r="AW530">
        <v>0.43259999999999998</v>
      </c>
      <c r="AX530" s="1">
        <v>4873.62</v>
      </c>
      <c r="AY530">
        <v>0.36349999999999999</v>
      </c>
      <c r="AZ530" s="1">
        <v>2164.17</v>
      </c>
      <c r="BA530">
        <v>0.16139999999999999</v>
      </c>
      <c r="BB530">
        <v>568.98</v>
      </c>
      <c r="BC530">
        <v>4.24E-2</v>
      </c>
      <c r="BD530" s="1">
        <v>13406.42</v>
      </c>
      <c r="BE530" s="1">
        <v>7175.42</v>
      </c>
      <c r="BF530">
        <v>2.7646000000000002</v>
      </c>
      <c r="BG530">
        <v>0.53839999999999999</v>
      </c>
      <c r="BH530">
        <v>0.21329999999999999</v>
      </c>
      <c r="BI530">
        <v>0.18090000000000001</v>
      </c>
      <c r="BJ530">
        <v>3.85E-2</v>
      </c>
      <c r="BK530">
        <v>2.8899999999999999E-2</v>
      </c>
    </row>
    <row r="531" spans="1:63" x14ac:dyDescent="0.25">
      <c r="A531" t="s">
        <v>531</v>
      </c>
      <c r="B531">
        <v>46201</v>
      </c>
      <c r="C531">
        <v>83</v>
      </c>
      <c r="D531">
        <v>10.61</v>
      </c>
      <c r="E531">
        <v>880.51</v>
      </c>
      <c r="F531">
        <v>778.38</v>
      </c>
      <c r="G531">
        <v>1.2999999999999999E-3</v>
      </c>
      <c r="H531">
        <v>2.5999999999999999E-3</v>
      </c>
      <c r="I531">
        <v>7.7000000000000002E-3</v>
      </c>
      <c r="J531">
        <v>1.2999999999999999E-3</v>
      </c>
      <c r="K531">
        <v>2.7E-2</v>
      </c>
      <c r="L531">
        <v>0.93059999999999998</v>
      </c>
      <c r="M531">
        <v>2.9600000000000001E-2</v>
      </c>
      <c r="N531">
        <v>0.44579999999999997</v>
      </c>
      <c r="O531">
        <v>0</v>
      </c>
      <c r="P531">
        <v>0.16170000000000001</v>
      </c>
      <c r="Q531" s="1">
        <v>53733.5</v>
      </c>
      <c r="R531">
        <v>0.29580000000000001</v>
      </c>
      <c r="S531">
        <v>0.14080000000000001</v>
      </c>
      <c r="T531">
        <v>0.56340000000000001</v>
      </c>
      <c r="U531">
        <v>8.6999999999999993</v>
      </c>
      <c r="V531" s="1">
        <v>70012.070000000007</v>
      </c>
      <c r="W531">
        <v>95.88</v>
      </c>
      <c r="X531" s="1">
        <v>160579.03</v>
      </c>
      <c r="Y531">
        <v>0.92730000000000001</v>
      </c>
      <c r="Z531">
        <v>3.7400000000000003E-2</v>
      </c>
      <c r="AA531">
        <v>3.5200000000000002E-2</v>
      </c>
      <c r="AB531">
        <v>7.2700000000000001E-2</v>
      </c>
      <c r="AC531">
        <v>160.58000000000001</v>
      </c>
      <c r="AD531" s="1">
        <v>3580.69</v>
      </c>
      <c r="AE531">
        <v>431.08</v>
      </c>
      <c r="AF531" s="1">
        <v>153102.21</v>
      </c>
      <c r="AG531">
        <v>292</v>
      </c>
      <c r="AH531" s="1">
        <v>39807</v>
      </c>
      <c r="AI531" s="1">
        <v>54777</v>
      </c>
      <c r="AJ531">
        <v>27.6</v>
      </c>
      <c r="AK531">
        <v>22</v>
      </c>
      <c r="AL531">
        <v>24.71</v>
      </c>
      <c r="AM531">
        <v>5</v>
      </c>
      <c r="AN531" s="1">
        <v>2458.86</v>
      </c>
      <c r="AO531">
        <v>1.5379</v>
      </c>
      <c r="AP531" s="1">
        <v>2169.4299999999998</v>
      </c>
      <c r="AQ531" s="1">
        <v>3177.55</v>
      </c>
      <c r="AR531" s="1">
        <v>6266.4</v>
      </c>
      <c r="AS531">
        <v>406.28</v>
      </c>
      <c r="AT531">
        <v>315.39</v>
      </c>
      <c r="AU531" s="1">
        <v>12335.05</v>
      </c>
      <c r="AV531" s="1">
        <v>7731.98</v>
      </c>
      <c r="AW531">
        <v>0.48320000000000002</v>
      </c>
      <c r="AX531" s="1">
        <v>6133.1</v>
      </c>
      <c r="AY531">
        <v>0.38329999999999997</v>
      </c>
      <c r="AZ531" s="1">
        <v>1281.8599999999999</v>
      </c>
      <c r="BA531">
        <v>8.0100000000000005E-2</v>
      </c>
      <c r="BB531">
        <v>853.39</v>
      </c>
      <c r="BC531">
        <v>5.33E-2</v>
      </c>
      <c r="BD531" s="1">
        <v>16000.33</v>
      </c>
      <c r="BE531" s="1">
        <v>5048.47</v>
      </c>
      <c r="BF531">
        <v>1.3615999999999999</v>
      </c>
      <c r="BG531">
        <v>0.45689999999999997</v>
      </c>
      <c r="BH531">
        <v>0.16819999999999999</v>
      </c>
      <c r="BI531">
        <v>0.31209999999999999</v>
      </c>
      <c r="BJ531">
        <v>5.0999999999999997E-2</v>
      </c>
      <c r="BK531">
        <v>1.18E-2</v>
      </c>
    </row>
    <row r="532" spans="1:63" x14ac:dyDescent="0.25">
      <c r="A532" t="s">
        <v>532</v>
      </c>
      <c r="B532">
        <v>45922</v>
      </c>
      <c r="C532">
        <v>39</v>
      </c>
      <c r="D532">
        <v>19.57</v>
      </c>
      <c r="E532">
        <v>763.17</v>
      </c>
      <c r="F532">
        <v>761.16</v>
      </c>
      <c r="G532">
        <v>1.2999999999999999E-3</v>
      </c>
      <c r="H532">
        <v>0</v>
      </c>
      <c r="I532">
        <v>3.8999999999999998E-3</v>
      </c>
      <c r="J532">
        <v>0</v>
      </c>
      <c r="K532">
        <v>3.8999999999999998E-3</v>
      </c>
      <c r="L532">
        <v>0.96579999999999999</v>
      </c>
      <c r="M532">
        <v>2.5000000000000001E-2</v>
      </c>
      <c r="N532">
        <v>1</v>
      </c>
      <c r="O532">
        <v>0</v>
      </c>
      <c r="P532">
        <v>0.22090000000000001</v>
      </c>
      <c r="Q532" s="1">
        <v>56373.45</v>
      </c>
      <c r="R532">
        <v>0.24640000000000001</v>
      </c>
      <c r="S532">
        <v>0.15939999999999999</v>
      </c>
      <c r="T532">
        <v>0.59419999999999995</v>
      </c>
      <c r="U532">
        <v>5.75</v>
      </c>
      <c r="V532" s="1">
        <v>79805.039999999994</v>
      </c>
      <c r="W532">
        <v>126.45</v>
      </c>
      <c r="X532" s="1">
        <v>65892.490000000005</v>
      </c>
      <c r="Y532">
        <v>0.77249999999999996</v>
      </c>
      <c r="Z532">
        <v>5.33E-2</v>
      </c>
      <c r="AA532">
        <v>0.17419999999999999</v>
      </c>
      <c r="AB532">
        <v>0.22750000000000001</v>
      </c>
      <c r="AC532">
        <v>65.89</v>
      </c>
      <c r="AD532" s="1">
        <v>1550.43</v>
      </c>
      <c r="AE532">
        <v>214.72</v>
      </c>
      <c r="AF532" s="1">
        <v>53811.55</v>
      </c>
      <c r="AG532">
        <v>11</v>
      </c>
      <c r="AH532" s="1">
        <v>28920</v>
      </c>
      <c r="AI532" s="1">
        <v>39018</v>
      </c>
      <c r="AJ532">
        <v>30.7</v>
      </c>
      <c r="AK532">
        <v>22</v>
      </c>
      <c r="AL532">
        <v>22.27</v>
      </c>
      <c r="AM532">
        <v>3.9</v>
      </c>
      <c r="AN532">
        <v>0</v>
      </c>
      <c r="AO532">
        <v>0.69499999999999995</v>
      </c>
      <c r="AP532" s="1">
        <v>2087.6</v>
      </c>
      <c r="AQ532" s="1">
        <v>3285.08</v>
      </c>
      <c r="AR532" s="1">
        <v>10273.42</v>
      </c>
      <c r="AS532">
        <v>773.6</v>
      </c>
      <c r="AT532">
        <v>787.18</v>
      </c>
      <c r="AU532" s="1">
        <v>17206.88</v>
      </c>
      <c r="AV532" s="1">
        <v>13985.18</v>
      </c>
      <c r="AW532">
        <v>0.75890000000000002</v>
      </c>
      <c r="AX532" s="1">
        <v>1171.51</v>
      </c>
      <c r="AY532">
        <v>6.3600000000000004E-2</v>
      </c>
      <c r="AZ532" s="1">
        <v>1291.78</v>
      </c>
      <c r="BA532">
        <v>7.0099999999999996E-2</v>
      </c>
      <c r="BB532" s="1">
        <v>1979.55</v>
      </c>
      <c r="BC532">
        <v>0.1074</v>
      </c>
      <c r="BD532" s="1">
        <v>18428.02</v>
      </c>
      <c r="BE532" s="1">
        <v>14335.86</v>
      </c>
      <c r="BF532">
        <v>9.2617999999999991</v>
      </c>
      <c r="BG532">
        <v>0.49109999999999998</v>
      </c>
      <c r="BH532">
        <v>0.24110000000000001</v>
      </c>
      <c r="BI532">
        <v>0.21510000000000001</v>
      </c>
      <c r="BJ532">
        <v>4.1599999999999998E-2</v>
      </c>
      <c r="BK532">
        <v>1.0999999999999999E-2</v>
      </c>
    </row>
    <row r="533" spans="1:63" x14ac:dyDescent="0.25">
      <c r="A533" t="s">
        <v>533</v>
      </c>
      <c r="B533">
        <v>50591</v>
      </c>
      <c r="C533">
        <v>97</v>
      </c>
      <c r="D533">
        <v>17.18</v>
      </c>
      <c r="E533" s="1">
        <v>1666.88</v>
      </c>
      <c r="F533" s="1">
        <v>1530.61</v>
      </c>
      <c r="G533">
        <v>4.5999999999999999E-3</v>
      </c>
      <c r="H533">
        <v>0</v>
      </c>
      <c r="I533">
        <v>5.8999999999999999E-3</v>
      </c>
      <c r="J533">
        <v>1.2999999999999999E-3</v>
      </c>
      <c r="K533">
        <v>2.2200000000000001E-2</v>
      </c>
      <c r="L533">
        <v>0.93859999999999999</v>
      </c>
      <c r="M533">
        <v>2.7400000000000001E-2</v>
      </c>
      <c r="N533">
        <v>0.34860000000000002</v>
      </c>
      <c r="O533">
        <v>4.5999999999999999E-3</v>
      </c>
      <c r="P533">
        <v>0.1391</v>
      </c>
      <c r="Q533" s="1">
        <v>57304.56</v>
      </c>
      <c r="R533">
        <v>0.14810000000000001</v>
      </c>
      <c r="S533">
        <v>0.1704</v>
      </c>
      <c r="T533">
        <v>0.68149999999999999</v>
      </c>
      <c r="U533">
        <v>11</v>
      </c>
      <c r="V533" s="1">
        <v>71606.64</v>
      </c>
      <c r="W533">
        <v>144.31</v>
      </c>
      <c r="X533" s="1">
        <v>264011.14</v>
      </c>
      <c r="Y533">
        <v>0.53820000000000001</v>
      </c>
      <c r="Z533">
        <v>8.1699999999999995E-2</v>
      </c>
      <c r="AA533">
        <v>0.38009999999999999</v>
      </c>
      <c r="AB533">
        <v>0.46179999999999999</v>
      </c>
      <c r="AC533">
        <v>264.01</v>
      </c>
      <c r="AD533" s="1">
        <v>9193.49</v>
      </c>
      <c r="AE533">
        <v>536.91</v>
      </c>
      <c r="AF533" s="1">
        <v>179099.8</v>
      </c>
      <c r="AG533">
        <v>407</v>
      </c>
      <c r="AH533" s="1">
        <v>34890</v>
      </c>
      <c r="AI533" s="1">
        <v>56517</v>
      </c>
      <c r="AJ533">
        <v>48.8</v>
      </c>
      <c r="AK533">
        <v>25.5</v>
      </c>
      <c r="AL533">
        <v>31.22</v>
      </c>
      <c r="AM533">
        <v>4.4000000000000004</v>
      </c>
      <c r="AN533" s="1">
        <v>1314.79</v>
      </c>
      <c r="AO533">
        <v>1.2585</v>
      </c>
      <c r="AP533" s="1">
        <v>1249.42</v>
      </c>
      <c r="AQ533" s="1">
        <v>2216.71</v>
      </c>
      <c r="AR533" s="1">
        <v>8261.89</v>
      </c>
      <c r="AS533">
        <v>533.41</v>
      </c>
      <c r="AT533">
        <v>731.17</v>
      </c>
      <c r="AU533" s="1">
        <v>12992.61</v>
      </c>
      <c r="AV533" s="1">
        <v>5350.8</v>
      </c>
      <c r="AW533">
        <v>0.32119999999999999</v>
      </c>
      <c r="AX533" s="1">
        <v>7973.21</v>
      </c>
      <c r="AY533">
        <v>0.47860000000000003</v>
      </c>
      <c r="AZ533" s="1">
        <v>2506.39</v>
      </c>
      <c r="BA533">
        <v>0.15040000000000001</v>
      </c>
      <c r="BB533">
        <v>829.7</v>
      </c>
      <c r="BC533">
        <v>4.9799999999999997E-2</v>
      </c>
      <c r="BD533" s="1">
        <v>16660.099999999999</v>
      </c>
      <c r="BE533" s="1">
        <v>4289.7700000000004</v>
      </c>
      <c r="BF533">
        <v>1.0894999999999999</v>
      </c>
      <c r="BG533">
        <v>0.52049999999999996</v>
      </c>
      <c r="BH533">
        <v>0.2848</v>
      </c>
      <c r="BI533">
        <v>0.15620000000000001</v>
      </c>
      <c r="BJ533">
        <v>2.1700000000000001E-2</v>
      </c>
      <c r="BK533">
        <v>1.6799999999999999E-2</v>
      </c>
    </row>
    <row r="534" spans="1:63" x14ac:dyDescent="0.25">
      <c r="A534" t="s">
        <v>534</v>
      </c>
      <c r="B534">
        <v>48694</v>
      </c>
      <c r="C534">
        <v>31</v>
      </c>
      <c r="D534">
        <v>104.98</v>
      </c>
      <c r="E534" s="1">
        <v>3254.34</v>
      </c>
      <c r="F534" s="1">
        <v>2594.86</v>
      </c>
      <c r="G534">
        <v>4.0000000000000002E-4</v>
      </c>
      <c r="H534">
        <v>4.0000000000000002E-4</v>
      </c>
      <c r="I534">
        <v>0.874</v>
      </c>
      <c r="J534">
        <v>2.3E-3</v>
      </c>
      <c r="K534">
        <v>1.4999999999999999E-2</v>
      </c>
      <c r="L534">
        <v>6.4399999999999999E-2</v>
      </c>
      <c r="M534">
        <v>4.3499999999999997E-2</v>
      </c>
      <c r="N534">
        <v>0.99939999999999996</v>
      </c>
      <c r="O534">
        <v>6.6E-3</v>
      </c>
      <c r="P534">
        <v>0.17100000000000001</v>
      </c>
      <c r="Q534" s="1">
        <v>62632.99</v>
      </c>
      <c r="R534">
        <v>0.33160000000000001</v>
      </c>
      <c r="S534">
        <v>0.19689999999999999</v>
      </c>
      <c r="T534">
        <v>0.47149999999999997</v>
      </c>
      <c r="U534">
        <v>40.450000000000003</v>
      </c>
      <c r="V534" s="1">
        <v>86874.68</v>
      </c>
      <c r="W534">
        <v>78.930000000000007</v>
      </c>
      <c r="X534" s="1">
        <v>63700.43</v>
      </c>
      <c r="Y534">
        <v>0.69220000000000004</v>
      </c>
      <c r="Z534">
        <v>0.23530000000000001</v>
      </c>
      <c r="AA534">
        <v>7.2499999999999995E-2</v>
      </c>
      <c r="AB534">
        <v>0.30780000000000002</v>
      </c>
      <c r="AC534">
        <v>63.7</v>
      </c>
      <c r="AD534" s="1">
        <v>2813.69</v>
      </c>
      <c r="AE534">
        <v>481.08</v>
      </c>
      <c r="AF534" s="1">
        <v>58363.16</v>
      </c>
      <c r="AG534">
        <v>16</v>
      </c>
      <c r="AH534" s="1">
        <v>26864</v>
      </c>
      <c r="AI534" s="1">
        <v>36747</v>
      </c>
      <c r="AJ534">
        <v>51.52</v>
      </c>
      <c r="AK534">
        <v>41.71</v>
      </c>
      <c r="AL534">
        <v>49.15</v>
      </c>
      <c r="AM534">
        <v>6.2</v>
      </c>
      <c r="AN534">
        <v>0</v>
      </c>
      <c r="AO534">
        <v>1.024</v>
      </c>
      <c r="AP534" s="1">
        <v>2109.7800000000002</v>
      </c>
      <c r="AQ534" s="1">
        <v>3045.42</v>
      </c>
      <c r="AR534" s="1">
        <v>8078.97</v>
      </c>
      <c r="AS534" s="1">
        <v>1343.78</v>
      </c>
      <c r="AT534">
        <v>599.66999999999996</v>
      </c>
      <c r="AU534" s="1">
        <v>15177.61</v>
      </c>
      <c r="AV534" s="1">
        <v>12069.04</v>
      </c>
      <c r="AW534">
        <v>0.66169999999999995</v>
      </c>
      <c r="AX534" s="1">
        <v>2932.41</v>
      </c>
      <c r="AY534">
        <v>0.1608</v>
      </c>
      <c r="AZ534">
        <v>970.63</v>
      </c>
      <c r="BA534">
        <v>5.3199999999999997E-2</v>
      </c>
      <c r="BB534" s="1">
        <v>2266.7800000000002</v>
      </c>
      <c r="BC534">
        <v>0.12429999999999999</v>
      </c>
      <c r="BD534" s="1">
        <v>18238.86</v>
      </c>
      <c r="BE534" s="1">
        <v>7022.57</v>
      </c>
      <c r="BF534">
        <v>4.3262999999999998</v>
      </c>
      <c r="BG534">
        <v>0.50060000000000004</v>
      </c>
      <c r="BH534">
        <v>0.18290000000000001</v>
      </c>
      <c r="BI534">
        <v>0.23350000000000001</v>
      </c>
      <c r="BJ534">
        <v>2.8400000000000002E-2</v>
      </c>
      <c r="BK534">
        <v>5.4600000000000003E-2</v>
      </c>
    </row>
    <row r="535" spans="1:63" x14ac:dyDescent="0.25">
      <c r="A535" t="s">
        <v>535</v>
      </c>
      <c r="B535">
        <v>44925</v>
      </c>
      <c r="C535">
        <v>39</v>
      </c>
      <c r="D535">
        <v>115.21</v>
      </c>
      <c r="E535" s="1">
        <v>4493.3100000000004</v>
      </c>
      <c r="F535" s="1">
        <v>4052.25</v>
      </c>
      <c r="G535">
        <v>3.4299999999999997E-2</v>
      </c>
      <c r="H535">
        <v>2.7000000000000001E-3</v>
      </c>
      <c r="I535">
        <v>4.8899999999999999E-2</v>
      </c>
      <c r="J535">
        <v>6.9999999999999999E-4</v>
      </c>
      <c r="K535">
        <v>0.04</v>
      </c>
      <c r="L535">
        <v>0.79420000000000002</v>
      </c>
      <c r="M535">
        <v>7.9200000000000007E-2</v>
      </c>
      <c r="N535">
        <v>0.34329999999999999</v>
      </c>
      <c r="O535">
        <v>2.7400000000000001E-2</v>
      </c>
      <c r="P535">
        <v>0.1234</v>
      </c>
      <c r="Q535" s="1">
        <v>67402.23</v>
      </c>
      <c r="R535">
        <v>0.23719999999999999</v>
      </c>
      <c r="S535">
        <v>0.16059999999999999</v>
      </c>
      <c r="T535">
        <v>0.60219999999999996</v>
      </c>
      <c r="U535">
        <v>47</v>
      </c>
      <c r="V535" s="1">
        <v>79465.11</v>
      </c>
      <c r="W535">
        <v>90.6</v>
      </c>
      <c r="X535" s="1">
        <v>179104.09</v>
      </c>
      <c r="Y535">
        <v>0.72489999999999999</v>
      </c>
      <c r="Z535">
        <v>0.23830000000000001</v>
      </c>
      <c r="AA535">
        <v>3.6799999999999999E-2</v>
      </c>
      <c r="AB535">
        <v>0.27510000000000001</v>
      </c>
      <c r="AC535">
        <v>179.1</v>
      </c>
      <c r="AD535" s="1">
        <v>5025.87</v>
      </c>
      <c r="AE535">
        <v>425.38</v>
      </c>
      <c r="AF535" s="1">
        <v>162761.29</v>
      </c>
      <c r="AG535">
        <v>351</v>
      </c>
      <c r="AH535" s="1">
        <v>38652</v>
      </c>
      <c r="AI535" s="1">
        <v>64083</v>
      </c>
      <c r="AJ535">
        <v>55.6</v>
      </c>
      <c r="AK535">
        <v>23.59</v>
      </c>
      <c r="AL535">
        <v>37.409999999999997</v>
      </c>
      <c r="AM535">
        <v>4.5</v>
      </c>
      <c r="AN535" s="1">
        <v>2631.59</v>
      </c>
      <c r="AO535">
        <v>1.1771</v>
      </c>
      <c r="AP535" s="1">
        <v>1496.73</v>
      </c>
      <c r="AQ535" s="1">
        <v>1735.81</v>
      </c>
      <c r="AR535" s="1">
        <v>7458.25</v>
      </c>
      <c r="AS535">
        <v>565.14</v>
      </c>
      <c r="AT535">
        <v>387.08</v>
      </c>
      <c r="AU535" s="1">
        <v>11643.01</v>
      </c>
      <c r="AV535" s="1">
        <v>4514.82</v>
      </c>
      <c r="AW535">
        <v>0.33660000000000001</v>
      </c>
      <c r="AX535" s="1">
        <v>7097.65</v>
      </c>
      <c r="AY535">
        <v>0.5292</v>
      </c>
      <c r="AZ535">
        <v>931.96</v>
      </c>
      <c r="BA535">
        <v>6.9500000000000006E-2</v>
      </c>
      <c r="BB535">
        <v>866.82</v>
      </c>
      <c r="BC535">
        <v>6.4600000000000005E-2</v>
      </c>
      <c r="BD535" s="1">
        <v>13411.25</v>
      </c>
      <c r="BE535" s="1">
        <v>2461.06</v>
      </c>
      <c r="BF535">
        <v>0.49519999999999997</v>
      </c>
      <c r="BG535">
        <v>0.57389999999999997</v>
      </c>
      <c r="BH535">
        <v>0.2291</v>
      </c>
      <c r="BI535">
        <v>0.15989999999999999</v>
      </c>
      <c r="BJ535">
        <v>2.64E-2</v>
      </c>
      <c r="BK535">
        <v>1.0699999999999999E-2</v>
      </c>
    </row>
    <row r="536" spans="1:63" x14ac:dyDescent="0.25">
      <c r="A536" t="s">
        <v>536</v>
      </c>
      <c r="B536">
        <v>50302</v>
      </c>
      <c r="C536">
        <v>95</v>
      </c>
      <c r="D536">
        <v>14.55</v>
      </c>
      <c r="E536" s="1">
        <v>1382.37</v>
      </c>
      <c r="F536" s="1">
        <v>1303.6600000000001</v>
      </c>
      <c r="G536">
        <v>3.0999999999999999E-3</v>
      </c>
      <c r="H536">
        <v>8.0000000000000004E-4</v>
      </c>
      <c r="I536">
        <v>4.5999999999999999E-3</v>
      </c>
      <c r="J536">
        <v>0</v>
      </c>
      <c r="K536">
        <v>1.23E-2</v>
      </c>
      <c r="L536">
        <v>0.96550000000000002</v>
      </c>
      <c r="M536">
        <v>1.38E-2</v>
      </c>
      <c r="N536">
        <v>0.313</v>
      </c>
      <c r="O536">
        <v>1.5E-3</v>
      </c>
      <c r="P536">
        <v>0.1069</v>
      </c>
      <c r="Q536" s="1">
        <v>54615.45</v>
      </c>
      <c r="R536">
        <v>0.12770000000000001</v>
      </c>
      <c r="S536">
        <v>0.21279999999999999</v>
      </c>
      <c r="T536">
        <v>0.65959999999999996</v>
      </c>
      <c r="U536">
        <v>11</v>
      </c>
      <c r="V536" s="1">
        <v>63820.639999999999</v>
      </c>
      <c r="W536">
        <v>120.15</v>
      </c>
      <c r="X536" s="1">
        <v>324842.95</v>
      </c>
      <c r="Y536">
        <v>0.48780000000000001</v>
      </c>
      <c r="Z536">
        <v>5.6399999999999999E-2</v>
      </c>
      <c r="AA536">
        <v>0.45579999999999998</v>
      </c>
      <c r="AB536">
        <v>0.51219999999999999</v>
      </c>
      <c r="AC536">
        <v>324.83999999999997</v>
      </c>
      <c r="AD536" s="1">
        <v>10451.799999999999</v>
      </c>
      <c r="AE536">
        <v>655.66</v>
      </c>
      <c r="AF536" s="1">
        <v>177392.9</v>
      </c>
      <c r="AG536">
        <v>402</v>
      </c>
      <c r="AH536" s="1">
        <v>39074</v>
      </c>
      <c r="AI536" s="1">
        <v>62784</v>
      </c>
      <c r="AJ536">
        <v>33.4</v>
      </c>
      <c r="AK536">
        <v>31.1</v>
      </c>
      <c r="AL536">
        <v>31.55</v>
      </c>
      <c r="AM536">
        <v>5</v>
      </c>
      <c r="AN536">
        <v>0</v>
      </c>
      <c r="AO536">
        <v>0.95589999999999997</v>
      </c>
      <c r="AP536" s="1">
        <v>1601.78</v>
      </c>
      <c r="AQ536" s="1">
        <v>2005.17</v>
      </c>
      <c r="AR536" s="1">
        <v>6658.9</v>
      </c>
      <c r="AS536">
        <v>440</v>
      </c>
      <c r="AT536">
        <v>367.28</v>
      </c>
      <c r="AU536" s="1">
        <v>11073.14</v>
      </c>
      <c r="AV536" s="1">
        <v>5291.25</v>
      </c>
      <c r="AW536">
        <v>0.3599</v>
      </c>
      <c r="AX536" s="1">
        <v>7547.39</v>
      </c>
      <c r="AY536">
        <v>0.51339999999999997</v>
      </c>
      <c r="AZ536" s="1">
        <v>1232.02</v>
      </c>
      <c r="BA536">
        <v>8.3799999999999999E-2</v>
      </c>
      <c r="BB536">
        <v>630.91</v>
      </c>
      <c r="BC536">
        <v>4.2900000000000001E-2</v>
      </c>
      <c r="BD536" s="1">
        <v>14701.58</v>
      </c>
      <c r="BE536" s="1">
        <v>3756.49</v>
      </c>
      <c r="BF536">
        <v>0.78069999999999995</v>
      </c>
      <c r="BG536">
        <v>0.52490000000000003</v>
      </c>
      <c r="BH536">
        <v>0.224</v>
      </c>
      <c r="BI536">
        <v>0.20039999999999999</v>
      </c>
      <c r="BJ536">
        <v>3.3000000000000002E-2</v>
      </c>
      <c r="BK536">
        <v>1.77E-2</v>
      </c>
    </row>
    <row r="537" spans="1:63" x14ac:dyDescent="0.25">
      <c r="A537" t="s">
        <v>537</v>
      </c>
      <c r="B537">
        <v>49957</v>
      </c>
      <c r="C537">
        <v>45</v>
      </c>
      <c r="D537">
        <v>30.21</v>
      </c>
      <c r="E537" s="1">
        <v>1359.34</v>
      </c>
      <c r="F537" s="1">
        <v>1265.1099999999999</v>
      </c>
      <c r="G537">
        <v>1.6000000000000001E-3</v>
      </c>
      <c r="H537">
        <v>0</v>
      </c>
      <c r="I537">
        <v>1.26E-2</v>
      </c>
      <c r="J537">
        <v>0</v>
      </c>
      <c r="K537">
        <v>7.1000000000000004E-3</v>
      </c>
      <c r="L537">
        <v>0.95889999999999997</v>
      </c>
      <c r="M537">
        <v>1.9800000000000002E-2</v>
      </c>
      <c r="N537">
        <v>0.28810000000000002</v>
      </c>
      <c r="O537">
        <v>5.0000000000000001E-4</v>
      </c>
      <c r="P537">
        <v>0.1174</v>
      </c>
      <c r="Q537" s="1">
        <v>56320.99</v>
      </c>
      <c r="R537">
        <v>0.12089999999999999</v>
      </c>
      <c r="S537">
        <v>0.15379999999999999</v>
      </c>
      <c r="T537">
        <v>0.72529999999999994</v>
      </c>
      <c r="U537">
        <v>11</v>
      </c>
      <c r="V537" s="1">
        <v>70159</v>
      </c>
      <c r="W537">
        <v>117.17</v>
      </c>
      <c r="X537" s="1">
        <v>173101.22</v>
      </c>
      <c r="Y537">
        <v>0.81950000000000001</v>
      </c>
      <c r="Z537">
        <v>7.1999999999999995E-2</v>
      </c>
      <c r="AA537">
        <v>0.1085</v>
      </c>
      <c r="AB537">
        <v>0.18049999999999999</v>
      </c>
      <c r="AC537">
        <v>173.1</v>
      </c>
      <c r="AD537" s="1">
        <v>5491.46</v>
      </c>
      <c r="AE537">
        <v>595.26</v>
      </c>
      <c r="AF537" s="1">
        <v>155681.49</v>
      </c>
      <c r="AG537">
        <v>310</v>
      </c>
      <c r="AH537" s="1">
        <v>38383</v>
      </c>
      <c r="AI537" s="1">
        <v>63471</v>
      </c>
      <c r="AJ537">
        <v>61.2</v>
      </c>
      <c r="AK537">
        <v>27.3</v>
      </c>
      <c r="AL537">
        <v>37.65</v>
      </c>
      <c r="AM537">
        <v>5.6</v>
      </c>
      <c r="AN537">
        <v>0</v>
      </c>
      <c r="AO537">
        <v>0.75270000000000004</v>
      </c>
      <c r="AP537" s="1">
        <v>1619.41</v>
      </c>
      <c r="AQ537" s="1">
        <v>2155.5500000000002</v>
      </c>
      <c r="AR537" s="1">
        <v>5676.66</v>
      </c>
      <c r="AS537">
        <v>524.19000000000005</v>
      </c>
      <c r="AT537">
        <v>266.83</v>
      </c>
      <c r="AU537" s="1">
        <v>10242.64</v>
      </c>
      <c r="AV537" s="1">
        <v>5244.3</v>
      </c>
      <c r="AW537">
        <v>0.42670000000000002</v>
      </c>
      <c r="AX537" s="1">
        <v>4990.3500000000004</v>
      </c>
      <c r="AY537">
        <v>0.40600000000000003</v>
      </c>
      <c r="AZ537" s="1">
        <v>1442.43</v>
      </c>
      <c r="BA537">
        <v>0.1174</v>
      </c>
      <c r="BB537">
        <v>614.48</v>
      </c>
      <c r="BC537">
        <v>0.05</v>
      </c>
      <c r="BD537" s="1">
        <v>12291.56</v>
      </c>
      <c r="BE537" s="1">
        <v>4296.57</v>
      </c>
      <c r="BF537">
        <v>0.80249999999999999</v>
      </c>
      <c r="BG537">
        <v>0.52229999999999999</v>
      </c>
      <c r="BH537">
        <v>0.2361</v>
      </c>
      <c r="BI537">
        <v>0.19639999999999999</v>
      </c>
      <c r="BJ537">
        <v>2.6700000000000002E-2</v>
      </c>
      <c r="BK537">
        <v>1.8599999999999998E-2</v>
      </c>
    </row>
    <row r="538" spans="1:63" x14ac:dyDescent="0.25">
      <c r="A538" t="s">
        <v>538</v>
      </c>
      <c r="B538">
        <v>49296</v>
      </c>
      <c r="C538">
        <v>60</v>
      </c>
      <c r="D538">
        <v>13.58</v>
      </c>
      <c r="E538">
        <v>814.69</v>
      </c>
      <c r="F538">
        <v>778.51</v>
      </c>
      <c r="G538">
        <v>1.2999999999999999E-3</v>
      </c>
      <c r="H538">
        <v>2.5999999999999999E-3</v>
      </c>
      <c r="I538">
        <v>3.8999999999999998E-3</v>
      </c>
      <c r="J538">
        <v>1.2999999999999999E-3</v>
      </c>
      <c r="K538">
        <v>7.7000000000000002E-3</v>
      </c>
      <c r="L538">
        <v>0.96660000000000001</v>
      </c>
      <c r="M538">
        <v>1.67E-2</v>
      </c>
      <c r="N538">
        <v>0.374</v>
      </c>
      <c r="O538">
        <v>1.1599999999999999E-2</v>
      </c>
      <c r="P538">
        <v>0.1525</v>
      </c>
      <c r="Q538" s="1">
        <v>53820.24</v>
      </c>
      <c r="R538">
        <v>0.34210000000000002</v>
      </c>
      <c r="S538">
        <v>0.15790000000000001</v>
      </c>
      <c r="T538">
        <v>0.5</v>
      </c>
      <c r="U538">
        <v>6</v>
      </c>
      <c r="V538" s="1">
        <v>86205.5</v>
      </c>
      <c r="W538">
        <v>128.02000000000001</v>
      </c>
      <c r="X538" s="1">
        <v>158408.01999999999</v>
      </c>
      <c r="Y538">
        <v>0.85640000000000005</v>
      </c>
      <c r="Z538">
        <v>4.6199999999999998E-2</v>
      </c>
      <c r="AA538">
        <v>9.74E-2</v>
      </c>
      <c r="AB538">
        <v>0.14360000000000001</v>
      </c>
      <c r="AC538">
        <v>158.41</v>
      </c>
      <c r="AD538" s="1">
        <v>4204.13</v>
      </c>
      <c r="AE538">
        <v>468.58</v>
      </c>
      <c r="AF538" s="1">
        <v>161081.57</v>
      </c>
      <c r="AG538">
        <v>341</v>
      </c>
      <c r="AH538" s="1">
        <v>34811</v>
      </c>
      <c r="AI538" s="1">
        <v>51386</v>
      </c>
      <c r="AJ538">
        <v>39.58</v>
      </c>
      <c r="AK538">
        <v>24.91</v>
      </c>
      <c r="AL538">
        <v>29.17</v>
      </c>
      <c r="AM538">
        <v>4.4000000000000004</v>
      </c>
      <c r="AN538" s="1">
        <v>2166.62</v>
      </c>
      <c r="AO538">
        <v>1.8043</v>
      </c>
      <c r="AP538" s="1">
        <v>2051.59</v>
      </c>
      <c r="AQ538" s="1">
        <v>2329.88</v>
      </c>
      <c r="AR538" s="1">
        <v>7588.55</v>
      </c>
      <c r="AS538">
        <v>593.1</v>
      </c>
      <c r="AT538">
        <v>332.04</v>
      </c>
      <c r="AU538" s="1">
        <v>12895.16</v>
      </c>
      <c r="AV538" s="1">
        <v>6677.94</v>
      </c>
      <c r="AW538">
        <v>0.4506</v>
      </c>
      <c r="AX538" s="1">
        <v>6025.53</v>
      </c>
      <c r="AY538">
        <v>0.40660000000000002</v>
      </c>
      <c r="AZ538" s="1">
        <v>1326.31</v>
      </c>
      <c r="BA538">
        <v>8.9499999999999996E-2</v>
      </c>
      <c r="BB538">
        <v>789.35</v>
      </c>
      <c r="BC538">
        <v>5.33E-2</v>
      </c>
      <c r="BD538" s="1">
        <v>14819.13</v>
      </c>
      <c r="BE538" s="1">
        <v>5687.13</v>
      </c>
      <c r="BF538">
        <v>1.8141</v>
      </c>
      <c r="BG538">
        <v>0.53720000000000001</v>
      </c>
      <c r="BH538">
        <v>0.24990000000000001</v>
      </c>
      <c r="BI538">
        <v>0.1643</v>
      </c>
      <c r="BJ538">
        <v>1.9900000000000001E-2</v>
      </c>
      <c r="BK538">
        <v>2.87E-2</v>
      </c>
    </row>
    <row r="539" spans="1:63" x14ac:dyDescent="0.25">
      <c r="A539" t="s">
        <v>539</v>
      </c>
      <c r="B539">
        <v>50070</v>
      </c>
      <c r="C539">
        <v>23</v>
      </c>
      <c r="D539">
        <v>178.09</v>
      </c>
      <c r="E539" s="1">
        <v>4096.04</v>
      </c>
      <c r="F539" s="1">
        <v>4140.12</v>
      </c>
      <c r="G539">
        <v>9.6100000000000005E-2</v>
      </c>
      <c r="H539">
        <v>1.4E-3</v>
      </c>
      <c r="I539">
        <v>0.23699999999999999</v>
      </c>
      <c r="J539">
        <v>1.9E-3</v>
      </c>
      <c r="K539">
        <v>3.1199999999999999E-2</v>
      </c>
      <c r="L539">
        <v>0.57199999999999995</v>
      </c>
      <c r="M539">
        <v>6.0400000000000002E-2</v>
      </c>
      <c r="N539">
        <v>0.17299999999999999</v>
      </c>
      <c r="O539">
        <v>1.41E-2</v>
      </c>
      <c r="P539">
        <v>0.1105</v>
      </c>
      <c r="Q539" s="1">
        <v>79001.75</v>
      </c>
      <c r="R539">
        <v>0.126</v>
      </c>
      <c r="S539">
        <v>0.15040000000000001</v>
      </c>
      <c r="T539">
        <v>0.72360000000000002</v>
      </c>
      <c r="U539">
        <v>30</v>
      </c>
      <c r="V539" s="1">
        <v>94105.919999999998</v>
      </c>
      <c r="W539">
        <v>135.01</v>
      </c>
      <c r="X539" s="1">
        <v>226199.22</v>
      </c>
      <c r="Y539">
        <v>0.70530000000000004</v>
      </c>
      <c r="Z539">
        <v>0.27</v>
      </c>
      <c r="AA539">
        <v>2.47E-2</v>
      </c>
      <c r="AB539">
        <v>0.29470000000000002</v>
      </c>
      <c r="AC539">
        <v>226.2</v>
      </c>
      <c r="AD539" s="1">
        <v>10157.700000000001</v>
      </c>
      <c r="AE539">
        <v>864.82</v>
      </c>
      <c r="AF539" s="1">
        <v>217423.1</v>
      </c>
      <c r="AG539">
        <v>505</v>
      </c>
      <c r="AH539" s="1">
        <v>49073</v>
      </c>
      <c r="AI539" s="1">
        <v>80295</v>
      </c>
      <c r="AJ539">
        <v>69.290000000000006</v>
      </c>
      <c r="AK539">
        <v>42.52</v>
      </c>
      <c r="AL539">
        <v>48.91</v>
      </c>
      <c r="AM539">
        <v>4.97</v>
      </c>
      <c r="AN539">
        <v>0</v>
      </c>
      <c r="AO539">
        <v>0.86470000000000002</v>
      </c>
      <c r="AP539" s="1">
        <v>1759.51</v>
      </c>
      <c r="AQ539" s="1">
        <v>1906.23</v>
      </c>
      <c r="AR539" s="1">
        <v>7621.77</v>
      </c>
      <c r="AS539">
        <v>832.18</v>
      </c>
      <c r="AT539">
        <v>224.33</v>
      </c>
      <c r="AU539" s="1">
        <v>12344.03</v>
      </c>
      <c r="AV539" s="1">
        <v>2790.31</v>
      </c>
      <c r="AW539">
        <v>0.2208</v>
      </c>
      <c r="AX539" s="1">
        <v>8827.67</v>
      </c>
      <c r="AY539">
        <v>0.6986</v>
      </c>
      <c r="AZ539">
        <v>630.83000000000004</v>
      </c>
      <c r="BA539">
        <v>4.99E-2</v>
      </c>
      <c r="BB539">
        <v>387.64</v>
      </c>
      <c r="BC539">
        <v>3.0700000000000002E-2</v>
      </c>
      <c r="BD539" s="1">
        <v>12636.44</v>
      </c>
      <c r="BE539" s="1">
        <v>1174.1500000000001</v>
      </c>
      <c r="BF539">
        <v>0.1726</v>
      </c>
      <c r="BG539">
        <v>0.61119999999999997</v>
      </c>
      <c r="BH539">
        <v>0.24790000000000001</v>
      </c>
      <c r="BI539">
        <v>0.10829999999999999</v>
      </c>
      <c r="BJ539">
        <v>1.78E-2</v>
      </c>
      <c r="BK539">
        <v>1.49E-2</v>
      </c>
    </row>
    <row r="540" spans="1:63" x14ac:dyDescent="0.25">
      <c r="A540" t="s">
        <v>540</v>
      </c>
      <c r="B540">
        <v>46011</v>
      </c>
      <c r="C540">
        <v>148</v>
      </c>
      <c r="D540">
        <v>9.57</v>
      </c>
      <c r="E540" s="1">
        <v>1416.07</v>
      </c>
      <c r="F540" s="1">
        <v>1429.17</v>
      </c>
      <c r="G540">
        <v>6.9999999999999999E-4</v>
      </c>
      <c r="H540">
        <v>0</v>
      </c>
      <c r="I540">
        <v>4.1999999999999997E-3</v>
      </c>
      <c r="J540">
        <v>0</v>
      </c>
      <c r="K540">
        <v>9.7999999999999997E-3</v>
      </c>
      <c r="L540">
        <v>0.96989999999999998</v>
      </c>
      <c r="M540">
        <v>1.54E-2</v>
      </c>
      <c r="N540">
        <v>0.32740000000000002</v>
      </c>
      <c r="O540">
        <v>0</v>
      </c>
      <c r="P540">
        <v>0.15939999999999999</v>
      </c>
      <c r="Q540" s="1">
        <v>55707.23</v>
      </c>
      <c r="R540">
        <v>0.1</v>
      </c>
      <c r="S540">
        <v>0.19</v>
      </c>
      <c r="T540">
        <v>0.71</v>
      </c>
      <c r="U540">
        <v>18.5</v>
      </c>
      <c r="V540" s="1">
        <v>66610.38</v>
      </c>
      <c r="W540">
        <v>73.12</v>
      </c>
      <c r="X540" s="1">
        <v>285031.74</v>
      </c>
      <c r="Y540">
        <v>0.39489999999999997</v>
      </c>
      <c r="Z540">
        <v>0.4078</v>
      </c>
      <c r="AA540">
        <v>0.1973</v>
      </c>
      <c r="AB540">
        <v>0.60509999999999997</v>
      </c>
      <c r="AC540">
        <v>285.02999999999997</v>
      </c>
      <c r="AD540" s="1">
        <v>6907.11</v>
      </c>
      <c r="AE540">
        <v>340.49</v>
      </c>
      <c r="AF540" s="1">
        <v>189104.52</v>
      </c>
      <c r="AG540">
        <v>445</v>
      </c>
      <c r="AH540" s="1">
        <v>36010</v>
      </c>
      <c r="AI540" s="1">
        <v>72753</v>
      </c>
      <c r="AJ540">
        <v>29.95</v>
      </c>
      <c r="AK540">
        <v>22.32</v>
      </c>
      <c r="AL540">
        <v>23.32</v>
      </c>
      <c r="AM540">
        <v>4.6500000000000004</v>
      </c>
      <c r="AN540">
        <v>0</v>
      </c>
      <c r="AO540">
        <v>0.56000000000000005</v>
      </c>
      <c r="AP540" s="1">
        <v>1378.24</v>
      </c>
      <c r="AQ540" s="1">
        <v>1961.66</v>
      </c>
      <c r="AR540" s="1">
        <v>7428.15</v>
      </c>
      <c r="AS540">
        <v>546.08000000000004</v>
      </c>
      <c r="AT540">
        <v>410.04</v>
      </c>
      <c r="AU540" s="1">
        <v>11724.18</v>
      </c>
      <c r="AV540" s="1">
        <v>6138.31</v>
      </c>
      <c r="AW540">
        <v>0.45910000000000001</v>
      </c>
      <c r="AX540" s="1">
        <v>5245.13</v>
      </c>
      <c r="AY540">
        <v>0.39229999999999998</v>
      </c>
      <c r="AZ540" s="1">
        <v>1348.52</v>
      </c>
      <c r="BA540">
        <v>0.1009</v>
      </c>
      <c r="BB540">
        <v>638.26</v>
      </c>
      <c r="BC540">
        <v>4.7699999999999999E-2</v>
      </c>
      <c r="BD540" s="1">
        <v>13370.23</v>
      </c>
      <c r="BE540" s="1">
        <v>5902.8</v>
      </c>
      <c r="BF540">
        <v>1.1739999999999999</v>
      </c>
      <c r="BG540">
        <v>0.56840000000000002</v>
      </c>
      <c r="BH540">
        <v>0.25069999999999998</v>
      </c>
      <c r="BI540">
        <v>0.14480000000000001</v>
      </c>
      <c r="BJ540">
        <v>2.12E-2</v>
      </c>
      <c r="BK540">
        <v>1.4999999999999999E-2</v>
      </c>
    </row>
    <row r="541" spans="1:63" x14ac:dyDescent="0.25">
      <c r="A541" t="s">
        <v>541</v>
      </c>
      <c r="B541">
        <v>49536</v>
      </c>
      <c r="C541">
        <v>63</v>
      </c>
      <c r="D541">
        <v>29.77</v>
      </c>
      <c r="E541" s="1">
        <v>1875.43</v>
      </c>
      <c r="F541" s="1">
        <v>2103.29</v>
      </c>
      <c r="G541">
        <v>3.3E-3</v>
      </c>
      <c r="H541">
        <v>0</v>
      </c>
      <c r="I541">
        <v>1.8499999999999999E-2</v>
      </c>
      <c r="J541">
        <v>2.8999999999999998E-3</v>
      </c>
      <c r="K541">
        <v>2.3800000000000002E-2</v>
      </c>
      <c r="L541">
        <v>0.88539999999999996</v>
      </c>
      <c r="M541">
        <v>6.6100000000000006E-2</v>
      </c>
      <c r="N541">
        <v>0.45579999999999998</v>
      </c>
      <c r="O541">
        <v>1.4E-3</v>
      </c>
      <c r="P541">
        <v>0.1115</v>
      </c>
      <c r="Q541" s="1">
        <v>60193.35</v>
      </c>
      <c r="R541">
        <v>0.24640000000000001</v>
      </c>
      <c r="S541">
        <v>0.26090000000000002</v>
      </c>
      <c r="T541">
        <v>0.49280000000000002</v>
      </c>
      <c r="U541">
        <v>9</v>
      </c>
      <c r="V541" s="1">
        <v>83764.78</v>
      </c>
      <c r="W541">
        <v>197.89</v>
      </c>
      <c r="X541" s="1">
        <v>136084.4</v>
      </c>
      <c r="Y541">
        <v>0.76419999999999999</v>
      </c>
      <c r="Z541">
        <v>9.6600000000000005E-2</v>
      </c>
      <c r="AA541">
        <v>0.13919999999999999</v>
      </c>
      <c r="AB541">
        <v>0.23580000000000001</v>
      </c>
      <c r="AC541">
        <v>136.08000000000001</v>
      </c>
      <c r="AD541" s="1">
        <v>3300.85</v>
      </c>
      <c r="AE541">
        <v>316.33</v>
      </c>
      <c r="AF541" s="1">
        <v>98691.43</v>
      </c>
      <c r="AG541">
        <v>86</v>
      </c>
      <c r="AH541" s="1">
        <v>37115</v>
      </c>
      <c r="AI541" s="1">
        <v>62883</v>
      </c>
      <c r="AJ541">
        <v>36</v>
      </c>
      <c r="AK541">
        <v>22.25</v>
      </c>
      <c r="AL541">
        <v>23.18</v>
      </c>
      <c r="AM541">
        <v>4.5</v>
      </c>
      <c r="AN541">
        <v>863.36</v>
      </c>
      <c r="AO541">
        <v>0.83530000000000004</v>
      </c>
      <c r="AP541" s="1">
        <v>1141.83</v>
      </c>
      <c r="AQ541" s="1">
        <v>1870.92</v>
      </c>
      <c r="AR541" s="1">
        <v>6328.81</v>
      </c>
      <c r="AS541">
        <v>541.52</v>
      </c>
      <c r="AT541">
        <v>245.39</v>
      </c>
      <c r="AU541" s="1">
        <v>10128.450000000001</v>
      </c>
      <c r="AV541" s="1">
        <v>5569.42</v>
      </c>
      <c r="AW541">
        <v>0.46100000000000002</v>
      </c>
      <c r="AX541" s="1">
        <v>3106.13</v>
      </c>
      <c r="AY541">
        <v>0.2571</v>
      </c>
      <c r="AZ541" s="1">
        <v>2427.41</v>
      </c>
      <c r="BA541">
        <v>0.2009</v>
      </c>
      <c r="BB541">
        <v>977.82</v>
      </c>
      <c r="BC541">
        <v>8.09E-2</v>
      </c>
      <c r="BD541" s="1">
        <v>12080.78</v>
      </c>
      <c r="BE541" s="1">
        <v>6550.51</v>
      </c>
      <c r="BF541">
        <v>1.6157999999999999</v>
      </c>
      <c r="BG541">
        <v>0.50609999999999999</v>
      </c>
      <c r="BH541">
        <v>0.23830000000000001</v>
      </c>
      <c r="BI541">
        <v>0.2107</v>
      </c>
      <c r="BJ541">
        <v>3.0200000000000001E-2</v>
      </c>
      <c r="BK541">
        <v>1.46E-2</v>
      </c>
    </row>
    <row r="542" spans="1:63" x14ac:dyDescent="0.25">
      <c r="A542" t="s">
        <v>542</v>
      </c>
      <c r="B542">
        <v>46458</v>
      </c>
      <c r="C542">
        <v>81</v>
      </c>
      <c r="D542">
        <v>13.16</v>
      </c>
      <c r="E542" s="1">
        <v>1065.71</v>
      </c>
      <c r="F542" s="1">
        <v>1154.1099999999999</v>
      </c>
      <c r="G542">
        <v>8.9999999999999998E-4</v>
      </c>
      <c r="H542">
        <v>0</v>
      </c>
      <c r="I542">
        <v>6.1000000000000004E-3</v>
      </c>
      <c r="J542">
        <v>0</v>
      </c>
      <c r="K542">
        <v>8.6999999999999994E-3</v>
      </c>
      <c r="L542">
        <v>0.96360000000000001</v>
      </c>
      <c r="M542">
        <v>2.0799999999999999E-2</v>
      </c>
      <c r="N542">
        <v>0.3836</v>
      </c>
      <c r="O542">
        <v>1.6999999999999999E-3</v>
      </c>
      <c r="P542">
        <v>0.1061</v>
      </c>
      <c r="Q542" s="1">
        <v>56866.98</v>
      </c>
      <c r="R542">
        <v>0.1573</v>
      </c>
      <c r="S542">
        <v>0.2135</v>
      </c>
      <c r="T542">
        <v>0.62919999999999998</v>
      </c>
      <c r="U542">
        <v>10.67</v>
      </c>
      <c r="V542" s="1">
        <v>70710.649999999994</v>
      </c>
      <c r="W542">
        <v>97.25</v>
      </c>
      <c r="X542" s="1">
        <v>329050.15000000002</v>
      </c>
      <c r="Y542">
        <v>0.39560000000000001</v>
      </c>
      <c r="Z542">
        <v>4.8000000000000001E-2</v>
      </c>
      <c r="AA542">
        <v>0.55640000000000001</v>
      </c>
      <c r="AB542">
        <v>0.60440000000000005</v>
      </c>
      <c r="AC542">
        <v>329.05</v>
      </c>
      <c r="AD542" s="1">
        <v>8596.17</v>
      </c>
      <c r="AE542">
        <v>413.04</v>
      </c>
      <c r="AF542" s="1">
        <v>140423.35999999999</v>
      </c>
      <c r="AG542">
        <v>239</v>
      </c>
      <c r="AH542" s="1">
        <v>32978</v>
      </c>
      <c r="AI542" s="1">
        <v>52519</v>
      </c>
      <c r="AJ542">
        <v>29.4</v>
      </c>
      <c r="AK542">
        <v>22</v>
      </c>
      <c r="AL542">
        <v>22.14</v>
      </c>
      <c r="AM542">
        <v>3.3</v>
      </c>
      <c r="AN542">
        <v>778.25</v>
      </c>
      <c r="AO542">
        <v>1.1055999999999999</v>
      </c>
      <c r="AP542" s="1">
        <v>1551.27</v>
      </c>
      <c r="AQ542" s="1">
        <v>2021.76</v>
      </c>
      <c r="AR542" s="1">
        <v>6678.68</v>
      </c>
      <c r="AS542">
        <v>511.49</v>
      </c>
      <c r="AT542">
        <v>719.34</v>
      </c>
      <c r="AU542" s="1">
        <v>11482.54</v>
      </c>
      <c r="AV542" s="1">
        <v>6315.43</v>
      </c>
      <c r="AW542">
        <v>0.47460000000000002</v>
      </c>
      <c r="AX542" s="1">
        <v>4588.01</v>
      </c>
      <c r="AY542">
        <v>0.3448</v>
      </c>
      <c r="AZ542" s="1">
        <v>1809.74</v>
      </c>
      <c r="BA542">
        <v>0.13600000000000001</v>
      </c>
      <c r="BB542">
        <v>593.12</v>
      </c>
      <c r="BC542">
        <v>4.4600000000000001E-2</v>
      </c>
      <c r="BD542" s="1">
        <v>13306.29</v>
      </c>
      <c r="BE542" s="1">
        <v>6925.19</v>
      </c>
      <c r="BF542">
        <v>2.101</v>
      </c>
      <c r="BG542">
        <v>0.55359999999999998</v>
      </c>
      <c r="BH542">
        <v>0.24790000000000001</v>
      </c>
      <c r="BI542">
        <v>0.15310000000000001</v>
      </c>
      <c r="BJ542">
        <v>2.5399999999999999E-2</v>
      </c>
      <c r="BK542">
        <v>1.9900000000000001E-2</v>
      </c>
    </row>
    <row r="543" spans="1:63" x14ac:dyDescent="0.25">
      <c r="A543" t="s">
        <v>543</v>
      </c>
      <c r="B543">
        <v>44933</v>
      </c>
      <c r="C543">
        <v>10</v>
      </c>
      <c r="D543">
        <v>604.61</v>
      </c>
      <c r="E543" s="1">
        <v>6046.12</v>
      </c>
      <c r="F543" s="1">
        <v>5945.16</v>
      </c>
      <c r="G543">
        <v>6.1100000000000002E-2</v>
      </c>
      <c r="H543">
        <v>2.9999999999999997E-4</v>
      </c>
      <c r="I543">
        <v>1.01E-2</v>
      </c>
      <c r="J543">
        <v>2.0000000000000001E-4</v>
      </c>
      <c r="K543">
        <v>3.1800000000000002E-2</v>
      </c>
      <c r="L543">
        <v>0.83399999999999996</v>
      </c>
      <c r="M543">
        <v>6.2600000000000003E-2</v>
      </c>
      <c r="N543">
        <v>3.61E-2</v>
      </c>
      <c r="O543">
        <v>1.7100000000000001E-2</v>
      </c>
      <c r="P543">
        <v>0.1729</v>
      </c>
      <c r="Q543" s="1">
        <v>87247.05</v>
      </c>
      <c r="R543">
        <v>0.19239999999999999</v>
      </c>
      <c r="S543">
        <v>0.14910000000000001</v>
      </c>
      <c r="T543">
        <v>0.65849999999999997</v>
      </c>
      <c r="U543">
        <v>35</v>
      </c>
      <c r="V543" s="1">
        <v>113965.63</v>
      </c>
      <c r="W543">
        <v>172.75</v>
      </c>
      <c r="X543" s="1">
        <v>322230.42</v>
      </c>
      <c r="Y543">
        <v>0.91379999999999995</v>
      </c>
      <c r="Z543">
        <v>7.0999999999999994E-2</v>
      </c>
      <c r="AA543">
        <v>1.52E-2</v>
      </c>
      <c r="AB543">
        <v>8.6199999999999999E-2</v>
      </c>
      <c r="AC543">
        <v>322.23</v>
      </c>
      <c r="AD543" s="1">
        <v>14777.12</v>
      </c>
      <c r="AE543" s="1">
        <v>1642.57</v>
      </c>
      <c r="AF543" s="1">
        <v>329290.78999999998</v>
      </c>
      <c r="AG543">
        <v>593</v>
      </c>
      <c r="AH543" s="1">
        <v>71881</v>
      </c>
      <c r="AI543" s="1">
        <v>171082</v>
      </c>
      <c r="AJ543">
        <v>105.86</v>
      </c>
      <c r="AK543">
        <v>44.07</v>
      </c>
      <c r="AL543">
        <v>56.12</v>
      </c>
      <c r="AM543">
        <v>5.65</v>
      </c>
      <c r="AN543">
        <v>0</v>
      </c>
      <c r="AO543">
        <v>0.60140000000000005</v>
      </c>
      <c r="AP543" s="1">
        <v>1859.66</v>
      </c>
      <c r="AQ543" s="1">
        <v>1818.15</v>
      </c>
      <c r="AR543" s="1">
        <v>10757.56</v>
      </c>
      <c r="AS543" s="1">
        <v>1278.5999999999999</v>
      </c>
      <c r="AT543">
        <v>788.54</v>
      </c>
      <c r="AU543" s="1">
        <v>16502.509999999998</v>
      </c>
      <c r="AV543" s="1">
        <v>2186.41</v>
      </c>
      <c r="AW543">
        <v>0.1246</v>
      </c>
      <c r="AX543" s="1">
        <v>13512.35</v>
      </c>
      <c r="AY543">
        <v>0.77029999999999998</v>
      </c>
      <c r="AZ543" s="1">
        <v>1406.2</v>
      </c>
      <c r="BA543">
        <v>8.0199999999999994E-2</v>
      </c>
      <c r="BB543">
        <v>436.56</v>
      </c>
      <c r="BC543">
        <v>2.4899999999999999E-2</v>
      </c>
      <c r="BD543" s="1">
        <v>17541.52</v>
      </c>
      <c r="BE543">
        <v>126.16</v>
      </c>
      <c r="BF543">
        <v>8.3999999999999995E-3</v>
      </c>
      <c r="BG543">
        <v>0.6079</v>
      </c>
      <c r="BH543">
        <v>0.2152</v>
      </c>
      <c r="BI543">
        <v>0.14030000000000001</v>
      </c>
      <c r="BJ543">
        <v>2.2200000000000001E-2</v>
      </c>
      <c r="BK543">
        <v>1.4500000000000001E-2</v>
      </c>
    </row>
    <row r="544" spans="1:63" x14ac:dyDescent="0.25">
      <c r="A544" t="s">
        <v>544</v>
      </c>
      <c r="B544">
        <v>45625</v>
      </c>
      <c r="C544">
        <v>214</v>
      </c>
      <c r="D544">
        <v>7.83</v>
      </c>
      <c r="E544" s="1">
        <v>1674.61</v>
      </c>
      <c r="F544" s="1">
        <v>1562.76</v>
      </c>
      <c r="G544">
        <v>5.7999999999999996E-3</v>
      </c>
      <c r="H544">
        <v>0</v>
      </c>
      <c r="I544">
        <v>5.7999999999999996E-3</v>
      </c>
      <c r="J544">
        <v>5.9999999999999995E-4</v>
      </c>
      <c r="K544">
        <v>7.3599999999999999E-2</v>
      </c>
      <c r="L544">
        <v>0.874</v>
      </c>
      <c r="M544">
        <v>4.0300000000000002E-2</v>
      </c>
      <c r="N544">
        <v>0.33489999999999998</v>
      </c>
      <c r="O544">
        <v>3.3099999999999997E-2</v>
      </c>
      <c r="P544">
        <v>0.16059999999999999</v>
      </c>
      <c r="Q544" s="1">
        <v>62072.82</v>
      </c>
      <c r="R544">
        <v>0.1053</v>
      </c>
      <c r="S544">
        <v>0.1754</v>
      </c>
      <c r="T544">
        <v>0.71930000000000005</v>
      </c>
      <c r="U544">
        <v>14</v>
      </c>
      <c r="V544" s="1">
        <v>70365.429999999993</v>
      </c>
      <c r="W544">
        <v>117.6</v>
      </c>
      <c r="X544" s="1">
        <v>186580</v>
      </c>
      <c r="Y544">
        <v>0.78739999999999999</v>
      </c>
      <c r="Z544">
        <v>0.15240000000000001</v>
      </c>
      <c r="AA544">
        <v>6.0100000000000001E-2</v>
      </c>
      <c r="AB544">
        <v>0.21260000000000001</v>
      </c>
      <c r="AC544">
        <v>186.58</v>
      </c>
      <c r="AD544" s="1">
        <v>4235.67</v>
      </c>
      <c r="AE544">
        <v>428</v>
      </c>
      <c r="AF544" s="1">
        <v>178245.57</v>
      </c>
      <c r="AG544">
        <v>404</v>
      </c>
      <c r="AH544" s="1">
        <v>35662</v>
      </c>
      <c r="AI544" s="1">
        <v>53941</v>
      </c>
      <c r="AJ544">
        <v>35.299999999999997</v>
      </c>
      <c r="AK544">
        <v>21.93</v>
      </c>
      <c r="AL544">
        <v>21.71</v>
      </c>
      <c r="AM544">
        <v>4.8</v>
      </c>
      <c r="AN544" s="1">
        <v>2097.02</v>
      </c>
      <c r="AO544">
        <v>1.4751000000000001</v>
      </c>
      <c r="AP544" s="1">
        <v>1981.6</v>
      </c>
      <c r="AQ544" s="1">
        <v>2097.31</v>
      </c>
      <c r="AR544" s="1">
        <v>6753.27</v>
      </c>
      <c r="AS544">
        <v>548.75</v>
      </c>
      <c r="AT544">
        <v>558.16999999999996</v>
      </c>
      <c r="AU544" s="1">
        <v>11939.1</v>
      </c>
      <c r="AV544" s="1">
        <v>5438.7</v>
      </c>
      <c r="AW544">
        <v>0.41470000000000001</v>
      </c>
      <c r="AX544" s="1">
        <v>5959.44</v>
      </c>
      <c r="AY544">
        <v>0.45440000000000003</v>
      </c>
      <c r="AZ544" s="1">
        <v>1091.54</v>
      </c>
      <c r="BA544">
        <v>8.3199999999999996E-2</v>
      </c>
      <c r="BB544">
        <v>626.39</v>
      </c>
      <c r="BC544">
        <v>4.7800000000000002E-2</v>
      </c>
      <c r="BD544" s="1">
        <v>13116.07</v>
      </c>
      <c r="BE544" s="1">
        <v>3753.91</v>
      </c>
      <c r="BF544">
        <v>1.0851999999999999</v>
      </c>
      <c r="BG544">
        <v>0.51880000000000004</v>
      </c>
      <c r="BH544">
        <v>0.22650000000000001</v>
      </c>
      <c r="BI544">
        <v>0.1552</v>
      </c>
      <c r="BJ544">
        <v>4.48E-2</v>
      </c>
      <c r="BK544">
        <v>5.4699999999999999E-2</v>
      </c>
    </row>
    <row r="545" spans="1:63" x14ac:dyDescent="0.25">
      <c r="A545" t="s">
        <v>545</v>
      </c>
      <c r="B545">
        <v>47522</v>
      </c>
      <c r="C545">
        <v>98</v>
      </c>
      <c r="D545">
        <v>5.88</v>
      </c>
      <c r="E545">
        <v>575.97</v>
      </c>
      <c r="F545">
        <v>398.23</v>
      </c>
      <c r="G545">
        <v>0</v>
      </c>
      <c r="H545">
        <v>0</v>
      </c>
      <c r="I545">
        <v>7.4999999999999997E-3</v>
      </c>
      <c r="J545">
        <v>0</v>
      </c>
      <c r="K545">
        <v>1.7500000000000002E-2</v>
      </c>
      <c r="L545">
        <v>0.93479999999999996</v>
      </c>
      <c r="M545">
        <v>4.0099999999999997E-2</v>
      </c>
      <c r="N545">
        <v>0.621</v>
      </c>
      <c r="O545">
        <v>0</v>
      </c>
      <c r="P545">
        <v>0.20300000000000001</v>
      </c>
      <c r="Q545" s="1">
        <v>48846.03</v>
      </c>
      <c r="R545">
        <v>0.27910000000000001</v>
      </c>
      <c r="S545">
        <v>0.186</v>
      </c>
      <c r="T545">
        <v>0.53490000000000004</v>
      </c>
      <c r="U545">
        <v>7.25</v>
      </c>
      <c r="V545" s="1">
        <v>64139.31</v>
      </c>
      <c r="W545">
        <v>74.569999999999993</v>
      </c>
      <c r="X545" s="1">
        <v>188584.67</v>
      </c>
      <c r="Y545">
        <v>0.86539999999999995</v>
      </c>
      <c r="Z545">
        <v>2.2499999999999999E-2</v>
      </c>
      <c r="AA545">
        <v>0.11210000000000001</v>
      </c>
      <c r="AB545">
        <v>0.1346</v>
      </c>
      <c r="AC545">
        <v>188.58</v>
      </c>
      <c r="AD545" s="1">
        <v>5144.1400000000003</v>
      </c>
      <c r="AE545">
        <v>602.08000000000004</v>
      </c>
      <c r="AF545" s="1">
        <v>197671.6</v>
      </c>
      <c r="AG545">
        <v>467</v>
      </c>
      <c r="AH545" s="1">
        <v>32351</v>
      </c>
      <c r="AI545" s="1">
        <v>46266</v>
      </c>
      <c r="AJ545">
        <v>31</v>
      </c>
      <c r="AK545">
        <v>26.85</v>
      </c>
      <c r="AL545">
        <v>25.22</v>
      </c>
      <c r="AM545">
        <v>3.6</v>
      </c>
      <c r="AN545">
        <v>719.4</v>
      </c>
      <c r="AO545">
        <v>1.8351</v>
      </c>
      <c r="AP545" s="1">
        <v>2042.46</v>
      </c>
      <c r="AQ545" s="1">
        <v>3527.66</v>
      </c>
      <c r="AR545" s="1">
        <v>7343.8</v>
      </c>
      <c r="AS545">
        <v>454.18</v>
      </c>
      <c r="AT545">
        <v>610.37</v>
      </c>
      <c r="AU545" s="1">
        <v>13978.47</v>
      </c>
      <c r="AV545" s="1">
        <v>11696.56</v>
      </c>
      <c r="AW545">
        <v>0.53200000000000003</v>
      </c>
      <c r="AX545" s="1">
        <v>7104.83</v>
      </c>
      <c r="AY545">
        <v>0.3231</v>
      </c>
      <c r="AZ545" s="1">
        <v>1212.75</v>
      </c>
      <c r="BA545">
        <v>5.5199999999999999E-2</v>
      </c>
      <c r="BB545" s="1">
        <v>1973.38</v>
      </c>
      <c r="BC545">
        <v>8.9700000000000002E-2</v>
      </c>
      <c r="BD545" s="1">
        <v>21987.52</v>
      </c>
      <c r="BE545" s="1">
        <v>6311.63</v>
      </c>
      <c r="BF545">
        <v>2.1781000000000001</v>
      </c>
      <c r="BG545">
        <v>0.44169999999999998</v>
      </c>
      <c r="BH545">
        <v>0.17799999999999999</v>
      </c>
      <c r="BI545">
        <v>0.3286</v>
      </c>
      <c r="BJ545">
        <v>3.2199999999999999E-2</v>
      </c>
      <c r="BK545">
        <v>1.95E-2</v>
      </c>
    </row>
    <row r="546" spans="1:63" x14ac:dyDescent="0.25">
      <c r="A546" t="s">
        <v>546</v>
      </c>
      <c r="B546">
        <v>44941</v>
      </c>
      <c r="C546">
        <v>53</v>
      </c>
      <c r="D546">
        <v>40.090000000000003</v>
      </c>
      <c r="E546" s="1">
        <v>2124.88</v>
      </c>
      <c r="F546" s="1">
        <v>1902.98</v>
      </c>
      <c r="G546">
        <v>6.3E-3</v>
      </c>
      <c r="H546">
        <v>1.1000000000000001E-3</v>
      </c>
      <c r="I546">
        <v>3.1E-2</v>
      </c>
      <c r="J546">
        <v>0</v>
      </c>
      <c r="K546">
        <v>3.0499999999999999E-2</v>
      </c>
      <c r="L546">
        <v>0.83450000000000002</v>
      </c>
      <c r="M546">
        <v>9.6699999999999994E-2</v>
      </c>
      <c r="N546">
        <v>0.53900000000000003</v>
      </c>
      <c r="O546">
        <v>2E-3</v>
      </c>
      <c r="P546">
        <v>0.18190000000000001</v>
      </c>
      <c r="Q546" s="1">
        <v>59422.19</v>
      </c>
      <c r="R546">
        <v>0.15440000000000001</v>
      </c>
      <c r="S546">
        <v>0.20810000000000001</v>
      </c>
      <c r="T546">
        <v>0.63759999999999994</v>
      </c>
      <c r="U546">
        <v>13.28</v>
      </c>
      <c r="V546" s="1">
        <v>81325.440000000002</v>
      </c>
      <c r="W546">
        <v>156.18</v>
      </c>
      <c r="X546" s="1">
        <v>148935.85999999999</v>
      </c>
      <c r="Y546">
        <v>0.72770000000000001</v>
      </c>
      <c r="Z546">
        <v>0.22459999999999999</v>
      </c>
      <c r="AA546">
        <v>4.7699999999999999E-2</v>
      </c>
      <c r="AB546">
        <v>0.27229999999999999</v>
      </c>
      <c r="AC546">
        <v>148.94</v>
      </c>
      <c r="AD546" s="1">
        <v>5116.67</v>
      </c>
      <c r="AE546">
        <v>543.23</v>
      </c>
      <c r="AF546" s="1">
        <v>127050.11</v>
      </c>
      <c r="AG546">
        <v>173</v>
      </c>
      <c r="AH546" s="1">
        <v>32155</v>
      </c>
      <c r="AI546" s="1">
        <v>49118</v>
      </c>
      <c r="AJ546">
        <v>66.55</v>
      </c>
      <c r="AK546">
        <v>30.01</v>
      </c>
      <c r="AL546">
        <v>41.59</v>
      </c>
      <c r="AM546">
        <v>3.9</v>
      </c>
      <c r="AN546">
        <v>0</v>
      </c>
      <c r="AO546">
        <v>1.0075000000000001</v>
      </c>
      <c r="AP546" s="1">
        <v>1451.54</v>
      </c>
      <c r="AQ546" s="1">
        <v>1882.75</v>
      </c>
      <c r="AR546" s="1">
        <v>8253.0499999999993</v>
      </c>
      <c r="AS546" s="1">
        <v>1046.3800000000001</v>
      </c>
      <c r="AT546">
        <v>322.42</v>
      </c>
      <c r="AU546" s="1">
        <v>12956.14</v>
      </c>
      <c r="AV546" s="1">
        <v>7028.86</v>
      </c>
      <c r="AW546">
        <v>0.50619999999999998</v>
      </c>
      <c r="AX546" s="1">
        <v>4781.33</v>
      </c>
      <c r="AY546">
        <v>0.34429999999999999</v>
      </c>
      <c r="AZ546" s="1">
        <v>1222.2</v>
      </c>
      <c r="BA546">
        <v>8.7999999999999995E-2</v>
      </c>
      <c r="BB546">
        <v>852.92</v>
      </c>
      <c r="BC546">
        <v>6.1400000000000003E-2</v>
      </c>
      <c r="BD546" s="1">
        <v>13885.31</v>
      </c>
      <c r="BE546" s="1">
        <v>4838.18</v>
      </c>
      <c r="BF546">
        <v>1.585</v>
      </c>
      <c r="BG546">
        <v>0.4622</v>
      </c>
      <c r="BH546">
        <v>0.19570000000000001</v>
      </c>
      <c r="BI546">
        <v>0.3145</v>
      </c>
      <c r="BJ546">
        <v>1.66E-2</v>
      </c>
      <c r="BK546">
        <v>1.0999999999999999E-2</v>
      </c>
    </row>
    <row r="547" spans="1:63" x14ac:dyDescent="0.25">
      <c r="A547" t="s">
        <v>547</v>
      </c>
      <c r="B547">
        <v>49643</v>
      </c>
      <c r="C547">
        <v>49</v>
      </c>
      <c r="D547">
        <v>17.47</v>
      </c>
      <c r="E547">
        <v>856.21</v>
      </c>
      <c r="F547" s="1">
        <v>1053.28</v>
      </c>
      <c r="G547">
        <v>8.9999999999999998E-4</v>
      </c>
      <c r="H547">
        <v>0</v>
      </c>
      <c r="I547">
        <v>3.8E-3</v>
      </c>
      <c r="J547">
        <v>0</v>
      </c>
      <c r="K547">
        <v>1.04E-2</v>
      </c>
      <c r="L547">
        <v>0.94869999999999999</v>
      </c>
      <c r="M547">
        <v>3.61E-2</v>
      </c>
      <c r="N547">
        <v>0.46839999999999998</v>
      </c>
      <c r="O547">
        <v>0</v>
      </c>
      <c r="P547">
        <v>0.1166</v>
      </c>
      <c r="Q547" s="1">
        <v>50792.78</v>
      </c>
      <c r="R547">
        <v>0.30559999999999998</v>
      </c>
      <c r="S547">
        <v>0.30559999999999998</v>
      </c>
      <c r="T547">
        <v>0.38890000000000002</v>
      </c>
      <c r="U547">
        <v>9.1999999999999993</v>
      </c>
      <c r="V547" s="1">
        <v>76702.64</v>
      </c>
      <c r="W547">
        <v>88.12</v>
      </c>
      <c r="X547" s="1">
        <v>110604.58</v>
      </c>
      <c r="Y547">
        <v>0.78029999999999999</v>
      </c>
      <c r="Z547">
        <v>7.4099999999999999E-2</v>
      </c>
      <c r="AA547">
        <v>0.14560000000000001</v>
      </c>
      <c r="AB547">
        <v>0.21970000000000001</v>
      </c>
      <c r="AC547">
        <v>110.6</v>
      </c>
      <c r="AD547" s="1">
        <v>2555.91</v>
      </c>
      <c r="AE547">
        <v>282.95</v>
      </c>
      <c r="AF547" s="1">
        <v>78182.52</v>
      </c>
      <c r="AG547">
        <v>46</v>
      </c>
      <c r="AH547" s="1">
        <v>34734</v>
      </c>
      <c r="AI547" s="1">
        <v>56226</v>
      </c>
      <c r="AJ547">
        <v>29.58</v>
      </c>
      <c r="AK547">
        <v>22</v>
      </c>
      <c r="AL547">
        <v>22.06</v>
      </c>
      <c r="AM547">
        <v>4.21</v>
      </c>
      <c r="AN547">
        <v>0</v>
      </c>
      <c r="AO547">
        <v>0.61850000000000005</v>
      </c>
      <c r="AP547" s="1">
        <v>1448.21</v>
      </c>
      <c r="AQ547" s="1">
        <v>1938.83</v>
      </c>
      <c r="AR547" s="1">
        <v>6455.75</v>
      </c>
      <c r="AS547">
        <v>568.20000000000005</v>
      </c>
      <c r="AT547">
        <v>208.13</v>
      </c>
      <c r="AU547" s="1">
        <v>10619.12</v>
      </c>
      <c r="AV547" s="1">
        <v>9390.09</v>
      </c>
      <c r="AW547">
        <v>0.64839999999999998</v>
      </c>
      <c r="AX547" s="1">
        <v>1552.12</v>
      </c>
      <c r="AY547">
        <v>0.1072</v>
      </c>
      <c r="AZ547" s="1">
        <v>2741.61</v>
      </c>
      <c r="BA547">
        <v>0.1893</v>
      </c>
      <c r="BB547">
        <v>797.05</v>
      </c>
      <c r="BC547">
        <v>5.5E-2</v>
      </c>
      <c r="BD547" s="1">
        <v>14480.87</v>
      </c>
      <c r="BE547" s="1">
        <v>12126.49</v>
      </c>
      <c r="BF547">
        <v>4.3620999999999999</v>
      </c>
      <c r="BG547">
        <v>0.52580000000000005</v>
      </c>
      <c r="BH547">
        <v>0.2054</v>
      </c>
      <c r="BI547">
        <v>0.22539999999999999</v>
      </c>
      <c r="BJ547">
        <v>3.1800000000000002E-2</v>
      </c>
      <c r="BK547">
        <v>1.15E-2</v>
      </c>
    </row>
    <row r="548" spans="1:63" x14ac:dyDescent="0.25">
      <c r="A548" t="s">
        <v>548</v>
      </c>
      <c r="B548">
        <v>48744</v>
      </c>
      <c r="C548">
        <v>61</v>
      </c>
      <c r="D548">
        <v>30.11</v>
      </c>
      <c r="E548" s="1">
        <v>1836.71</v>
      </c>
      <c r="F548" s="1">
        <v>1804.3</v>
      </c>
      <c r="G548">
        <v>5.4999999999999997E-3</v>
      </c>
      <c r="H548">
        <v>0</v>
      </c>
      <c r="I548">
        <v>1.55E-2</v>
      </c>
      <c r="J548">
        <v>1.6999999999999999E-3</v>
      </c>
      <c r="K548">
        <v>2.0500000000000001E-2</v>
      </c>
      <c r="L548">
        <v>0.93400000000000005</v>
      </c>
      <c r="M548">
        <v>2.2700000000000001E-2</v>
      </c>
      <c r="N548">
        <v>0.31890000000000002</v>
      </c>
      <c r="O548">
        <v>2.7000000000000001E-3</v>
      </c>
      <c r="P548">
        <v>0.14649999999999999</v>
      </c>
      <c r="Q548" s="1">
        <v>65753.2</v>
      </c>
      <c r="R548">
        <v>0.1429</v>
      </c>
      <c r="S548">
        <v>0.2571</v>
      </c>
      <c r="T548">
        <v>0.6</v>
      </c>
      <c r="U548">
        <v>11</v>
      </c>
      <c r="V548" s="1">
        <v>83325.95</v>
      </c>
      <c r="W548">
        <v>161.77000000000001</v>
      </c>
      <c r="X548" s="1">
        <v>136795.54999999999</v>
      </c>
      <c r="Y548">
        <v>0.86119999999999997</v>
      </c>
      <c r="Z548">
        <v>5.6399999999999999E-2</v>
      </c>
      <c r="AA548">
        <v>8.2400000000000001E-2</v>
      </c>
      <c r="AB548">
        <v>0.13880000000000001</v>
      </c>
      <c r="AC548">
        <v>136.80000000000001</v>
      </c>
      <c r="AD548" s="1">
        <v>3951</v>
      </c>
      <c r="AE548">
        <v>512.79</v>
      </c>
      <c r="AF548" s="1">
        <v>138746.31</v>
      </c>
      <c r="AG548">
        <v>231</v>
      </c>
      <c r="AH548" s="1">
        <v>39986</v>
      </c>
      <c r="AI548" s="1">
        <v>60772</v>
      </c>
      <c r="AJ548">
        <v>38.11</v>
      </c>
      <c r="AK548">
        <v>27.88</v>
      </c>
      <c r="AL548">
        <v>30.73</v>
      </c>
      <c r="AM548">
        <v>4.46</v>
      </c>
      <c r="AN548" s="1">
        <v>2057.58</v>
      </c>
      <c r="AO548">
        <v>1.3962000000000001</v>
      </c>
      <c r="AP548">
        <v>975.42</v>
      </c>
      <c r="AQ548" s="1">
        <v>1932.17</v>
      </c>
      <c r="AR548" s="1">
        <v>6467.7</v>
      </c>
      <c r="AS548" s="1">
        <v>1233.3900000000001</v>
      </c>
      <c r="AT548">
        <v>225.17</v>
      </c>
      <c r="AU548" s="1">
        <v>10833.85</v>
      </c>
      <c r="AV548" s="1">
        <v>5505.45</v>
      </c>
      <c r="AW548">
        <v>0.4521</v>
      </c>
      <c r="AX548" s="1">
        <v>5391.54</v>
      </c>
      <c r="AY548">
        <v>0.44280000000000003</v>
      </c>
      <c r="AZ548">
        <v>680.49</v>
      </c>
      <c r="BA548">
        <v>5.5899999999999998E-2</v>
      </c>
      <c r="BB548">
        <v>599.24</v>
      </c>
      <c r="BC548">
        <v>4.9200000000000001E-2</v>
      </c>
      <c r="BD548" s="1">
        <v>12176.72</v>
      </c>
      <c r="BE548" s="1">
        <v>4243.32</v>
      </c>
      <c r="BF548">
        <v>1.1500999999999999</v>
      </c>
      <c r="BG548">
        <v>0.54110000000000003</v>
      </c>
      <c r="BH548">
        <v>0.20680000000000001</v>
      </c>
      <c r="BI548">
        <v>0.22600000000000001</v>
      </c>
      <c r="BJ548">
        <v>1.55E-2</v>
      </c>
      <c r="BK548">
        <v>1.06E-2</v>
      </c>
    </row>
    <row r="549" spans="1:63" x14ac:dyDescent="0.25">
      <c r="A549" t="s">
        <v>549</v>
      </c>
      <c r="B549">
        <v>47464</v>
      </c>
      <c r="C549">
        <v>48</v>
      </c>
      <c r="D549">
        <v>21.49</v>
      </c>
      <c r="E549" s="1">
        <v>1031.72</v>
      </c>
      <c r="F549" s="1">
        <v>1049.42</v>
      </c>
      <c r="G549">
        <v>4.1000000000000002E-2</v>
      </c>
      <c r="H549">
        <v>1E-3</v>
      </c>
      <c r="I549">
        <v>5.7000000000000002E-3</v>
      </c>
      <c r="J549">
        <v>1E-3</v>
      </c>
      <c r="K549">
        <v>3.4299999999999997E-2</v>
      </c>
      <c r="L549">
        <v>0.89990000000000003</v>
      </c>
      <c r="M549">
        <v>1.72E-2</v>
      </c>
      <c r="N549">
        <v>0.11070000000000001</v>
      </c>
      <c r="O549">
        <v>2.3300000000000001E-2</v>
      </c>
      <c r="P549">
        <v>9.6000000000000002E-2</v>
      </c>
      <c r="Q549" s="1">
        <v>57911.95</v>
      </c>
      <c r="R549">
        <v>0.32950000000000002</v>
      </c>
      <c r="S549">
        <v>7.9500000000000001E-2</v>
      </c>
      <c r="T549">
        <v>0.59089999999999998</v>
      </c>
      <c r="U549">
        <v>13.15</v>
      </c>
      <c r="V549" s="1">
        <v>68953.539999999994</v>
      </c>
      <c r="W549">
        <v>78.45</v>
      </c>
      <c r="X549" s="1">
        <v>294412.64</v>
      </c>
      <c r="Y549">
        <v>0.58989999999999998</v>
      </c>
      <c r="Z549">
        <v>0.33539999999999998</v>
      </c>
      <c r="AA549">
        <v>7.4700000000000003E-2</v>
      </c>
      <c r="AB549">
        <v>0.41010000000000002</v>
      </c>
      <c r="AC549">
        <v>294.41000000000003</v>
      </c>
      <c r="AD549" s="1">
        <v>7945.07</v>
      </c>
      <c r="AE549">
        <v>630.42999999999995</v>
      </c>
      <c r="AF549" s="1">
        <v>262567.33</v>
      </c>
      <c r="AG549">
        <v>561</v>
      </c>
      <c r="AH549" s="1">
        <v>47346</v>
      </c>
      <c r="AI549" s="1">
        <v>100681</v>
      </c>
      <c r="AJ549">
        <v>35.090000000000003</v>
      </c>
      <c r="AK549">
        <v>23.79</v>
      </c>
      <c r="AL549">
        <v>30.8</v>
      </c>
      <c r="AM549">
        <v>5.3</v>
      </c>
      <c r="AN549">
        <v>0</v>
      </c>
      <c r="AO549">
        <v>0.38429999999999997</v>
      </c>
      <c r="AP549" s="1">
        <v>1609.32</v>
      </c>
      <c r="AQ549" s="1">
        <v>2284.84</v>
      </c>
      <c r="AR549" s="1">
        <v>7129.67</v>
      </c>
      <c r="AS549">
        <v>540.71</v>
      </c>
      <c r="AT549">
        <v>278.52999999999997</v>
      </c>
      <c r="AU549" s="1">
        <v>11843.07</v>
      </c>
      <c r="AV549" s="1">
        <v>2793.6</v>
      </c>
      <c r="AW549">
        <v>0.2409</v>
      </c>
      <c r="AX549" s="1">
        <v>6963.21</v>
      </c>
      <c r="AY549">
        <v>0.60040000000000004</v>
      </c>
      <c r="AZ549" s="1">
        <v>1457.39</v>
      </c>
      <c r="BA549">
        <v>0.12570000000000001</v>
      </c>
      <c r="BB549">
        <v>383.21</v>
      </c>
      <c r="BC549">
        <v>3.3000000000000002E-2</v>
      </c>
      <c r="BD549" s="1">
        <v>11597.4</v>
      </c>
      <c r="BE549">
        <v>66.599999999999994</v>
      </c>
      <c r="BF549">
        <v>7.7000000000000002E-3</v>
      </c>
      <c r="BG549">
        <v>0.51670000000000005</v>
      </c>
      <c r="BH549">
        <v>0.22189999999999999</v>
      </c>
      <c r="BI549">
        <v>0.21579999999999999</v>
      </c>
      <c r="BJ549">
        <v>2.4799999999999999E-2</v>
      </c>
      <c r="BK549">
        <v>2.0799999999999999E-2</v>
      </c>
    </row>
    <row r="550" spans="1:63" x14ac:dyDescent="0.25">
      <c r="A550" t="s">
        <v>550</v>
      </c>
      <c r="B550">
        <v>44966</v>
      </c>
      <c r="C550">
        <v>71</v>
      </c>
      <c r="D550">
        <v>30.76</v>
      </c>
      <c r="E550" s="1">
        <v>2184.02</v>
      </c>
      <c r="F550" s="1">
        <v>2053.6</v>
      </c>
      <c r="G550">
        <v>4.4000000000000003E-3</v>
      </c>
      <c r="H550">
        <v>5.0000000000000001E-4</v>
      </c>
      <c r="I550">
        <v>1.7000000000000001E-2</v>
      </c>
      <c r="J550">
        <v>5.0000000000000001E-4</v>
      </c>
      <c r="K550">
        <v>6.6199999999999995E-2</v>
      </c>
      <c r="L550">
        <v>0.87970000000000004</v>
      </c>
      <c r="M550">
        <v>3.1699999999999999E-2</v>
      </c>
      <c r="N550">
        <v>0.4536</v>
      </c>
      <c r="O550">
        <v>7.3000000000000001E-3</v>
      </c>
      <c r="P550">
        <v>0.17730000000000001</v>
      </c>
      <c r="Q550" s="1">
        <v>53615.63</v>
      </c>
      <c r="R550">
        <v>0.2014</v>
      </c>
      <c r="S550">
        <v>0.25690000000000002</v>
      </c>
      <c r="T550">
        <v>0.54169999999999996</v>
      </c>
      <c r="U550">
        <v>15</v>
      </c>
      <c r="V550" s="1">
        <v>75193.53</v>
      </c>
      <c r="W550">
        <v>139.86000000000001</v>
      </c>
      <c r="X550" s="1">
        <v>120750.01</v>
      </c>
      <c r="Y550">
        <v>0.75790000000000002</v>
      </c>
      <c r="Z550">
        <v>0.18590000000000001</v>
      </c>
      <c r="AA550">
        <v>5.62E-2</v>
      </c>
      <c r="AB550">
        <v>0.24210000000000001</v>
      </c>
      <c r="AC550">
        <v>120.75</v>
      </c>
      <c r="AD550" s="1">
        <v>3349.55</v>
      </c>
      <c r="AE550">
        <v>418.45</v>
      </c>
      <c r="AF550" s="1">
        <v>118160.14</v>
      </c>
      <c r="AG550">
        <v>144</v>
      </c>
      <c r="AH550" s="1">
        <v>31719</v>
      </c>
      <c r="AI550" s="1">
        <v>51940</v>
      </c>
      <c r="AJ550">
        <v>47.1</v>
      </c>
      <c r="AK550">
        <v>22.79</v>
      </c>
      <c r="AL550">
        <v>42.08</v>
      </c>
      <c r="AM550">
        <v>4.3</v>
      </c>
      <c r="AN550" s="1">
        <v>1484.82</v>
      </c>
      <c r="AO550">
        <v>1.2138</v>
      </c>
      <c r="AP550" s="1">
        <v>1448.3</v>
      </c>
      <c r="AQ550" s="1">
        <v>1640.4</v>
      </c>
      <c r="AR550" s="1">
        <v>6963.77</v>
      </c>
      <c r="AS550">
        <v>845.77</v>
      </c>
      <c r="AT550">
        <v>404.09</v>
      </c>
      <c r="AU550" s="1">
        <v>11302.33</v>
      </c>
      <c r="AV550" s="1">
        <v>7045.05</v>
      </c>
      <c r="AW550">
        <v>0.52680000000000005</v>
      </c>
      <c r="AX550" s="1">
        <v>4524.9399999999996</v>
      </c>
      <c r="AY550">
        <v>0.33839999999999998</v>
      </c>
      <c r="AZ550" s="1">
        <v>1018.16</v>
      </c>
      <c r="BA550">
        <v>7.6100000000000001E-2</v>
      </c>
      <c r="BB550">
        <v>784.01</v>
      </c>
      <c r="BC550">
        <v>5.8599999999999999E-2</v>
      </c>
      <c r="BD550" s="1">
        <v>13372.16</v>
      </c>
      <c r="BE550" s="1">
        <v>5339.18</v>
      </c>
      <c r="BF550">
        <v>1.5923</v>
      </c>
      <c r="BG550">
        <v>0.52359999999999995</v>
      </c>
      <c r="BH550">
        <v>0.2321</v>
      </c>
      <c r="BI550">
        <v>0.20780000000000001</v>
      </c>
      <c r="BJ550">
        <v>2.1999999999999999E-2</v>
      </c>
      <c r="BK550">
        <v>1.4500000000000001E-2</v>
      </c>
    </row>
    <row r="551" spans="1:63" x14ac:dyDescent="0.25">
      <c r="A551" t="s">
        <v>551</v>
      </c>
      <c r="B551">
        <v>44958</v>
      </c>
      <c r="C551">
        <v>37</v>
      </c>
      <c r="D551">
        <v>81.16</v>
      </c>
      <c r="E551" s="1">
        <v>3002.82</v>
      </c>
      <c r="F551" s="1">
        <v>2849.25</v>
      </c>
      <c r="G551">
        <v>1.5800000000000002E-2</v>
      </c>
      <c r="H551">
        <v>2.0999999999999999E-3</v>
      </c>
      <c r="I551">
        <v>8.6999999999999994E-2</v>
      </c>
      <c r="J551">
        <v>1.4E-3</v>
      </c>
      <c r="K551">
        <v>3.5099999999999999E-2</v>
      </c>
      <c r="L551">
        <v>0.7641</v>
      </c>
      <c r="M551">
        <v>9.4399999999999998E-2</v>
      </c>
      <c r="N551">
        <v>0.29289999999999999</v>
      </c>
      <c r="O551">
        <v>1.04E-2</v>
      </c>
      <c r="P551">
        <v>0.1638</v>
      </c>
      <c r="Q551" s="1">
        <v>68326.600000000006</v>
      </c>
      <c r="R551">
        <v>0.13109999999999999</v>
      </c>
      <c r="S551">
        <v>0.1202</v>
      </c>
      <c r="T551">
        <v>0.74860000000000004</v>
      </c>
      <c r="U551">
        <v>31.95</v>
      </c>
      <c r="V551" s="1">
        <v>77832.179999999993</v>
      </c>
      <c r="W551">
        <v>90.89</v>
      </c>
      <c r="X551" s="1">
        <v>209739.25</v>
      </c>
      <c r="Y551">
        <v>0.68559999999999999</v>
      </c>
      <c r="Z551">
        <v>0.2863</v>
      </c>
      <c r="AA551">
        <v>2.8199999999999999E-2</v>
      </c>
      <c r="AB551">
        <v>0.31440000000000001</v>
      </c>
      <c r="AC551">
        <v>209.74</v>
      </c>
      <c r="AD551" s="1">
        <v>9020.94</v>
      </c>
      <c r="AE551">
        <v>940.92</v>
      </c>
      <c r="AF551" s="1">
        <v>210170.36</v>
      </c>
      <c r="AG551">
        <v>492</v>
      </c>
      <c r="AH551" s="1">
        <v>38521</v>
      </c>
      <c r="AI551" s="1">
        <v>71309</v>
      </c>
      <c r="AJ551">
        <v>58.78</v>
      </c>
      <c r="AK551">
        <v>42.43</v>
      </c>
      <c r="AL551">
        <v>42.85</v>
      </c>
      <c r="AM551">
        <v>6.46</v>
      </c>
      <c r="AN551">
        <v>0</v>
      </c>
      <c r="AO551">
        <v>0.8911</v>
      </c>
      <c r="AP551" s="1">
        <v>1628.62</v>
      </c>
      <c r="AQ551" s="1">
        <v>2075.65</v>
      </c>
      <c r="AR551" s="1">
        <v>7727.68</v>
      </c>
      <c r="AS551" s="1">
        <v>1023.31</v>
      </c>
      <c r="AT551">
        <v>246.45</v>
      </c>
      <c r="AU551" s="1">
        <v>12701.71</v>
      </c>
      <c r="AV551" s="1">
        <v>2929.96</v>
      </c>
      <c r="AW551">
        <v>0.22159999999999999</v>
      </c>
      <c r="AX551" s="1">
        <v>8013.81</v>
      </c>
      <c r="AY551">
        <v>0.60619999999999996</v>
      </c>
      <c r="AZ551">
        <v>796.83</v>
      </c>
      <c r="BA551">
        <v>6.0299999999999999E-2</v>
      </c>
      <c r="BB551" s="1">
        <v>1479.95</v>
      </c>
      <c r="BC551">
        <v>0.1119</v>
      </c>
      <c r="BD551" s="1">
        <v>13220.56</v>
      </c>
      <c r="BE551" s="1">
        <v>1076.54</v>
      </c>
      <c r="BF551">
        <v>0.15859999999999999</v>
      </c>
      <c r="BG551">
        <v>0.50039999999999996</v>
      </c>
      <c r="BH551">
        <v>0.21049999999999999</v>
      </c>
      <c r="BI551">
        <v>0.23860000000000001</v>
      </c>
      <c r="BJ551">
        <v>3.73E-2</v>
      </c>
      <c r="BK551">
        <v>1.3299999999999999E-2</v>
      </c>
    </row>
    <row r="552" spans="1:63" x14ac:dyDescent="0.25">
      <c r="A552" t="s">
        <v>552</v>
      </c>
      <c r="B552">
        <v>47472</v>
      </c>
      <c r="C552">
        <v>48</v>
      </c>
      <c r="D552">
        <v>5.23</v>
      </c>
      <c r="E552">
        <v>251.13</v>
      </c>
      <c r="F552">
        <v>171.54</v>
      </c>
      <c r="G552">
        <v>0</v>
      </c>
      <c r="H552">
        <v>0</v>
      </c>
      <c r="I552">
        <v>1.7399999999999999E-2</v>
      </c>
      <c r="J552">
        <v>0</v>
      </c>
      <c r="K552">
        <v>6.9800000000000001E-2</v>
      </c>
      <c r="L552">
        <v>0.89529999999999998</v>
      </c>
      <c r="M552">
        <v>1.7399999999999999E-2</v>
      </c>
      <c r="N552">
        <v>0.37759999999999999</v>
      </c>
      <c r="O552">
        <v>0</v>
      </c>
      <c r="P552">
        <v>0.1351</v>
      </c>
      <c r="Q552" s="1">
        <v>36612.92</v>
      </c>
      <c r="R552">
        <v>0.57889999999999997</v>
      </c>
      <c r="S552">
        <v>0.1053</v>
      </c>
      <c r="T552">
        <v>0.31580000000000003</v>
      </c>
      <c r="U552">
        <v>3.62</v>
      </c>
      <c r="V552" s="1">
        <v>60301.08</v>
      </c>
      <c r="W552">
        <v>69.23</v>
      </c>
      <c r="X552" s="1">
        <v>202636.72</v>
      </c>
      <c r="Y552">
        <v>0.93820000000000003</v>
      </c>
      <c r="Z552">
        <v>1.84E-2</v>
      </c>
      <c r="AA552">
        <v>4.3400000000000001E-2</v>
      </c>
      <c r="AB552">
        <v>6.1800000000000001E-2</v>
      </c>
      <c r="AC552">
        <v>202.64</v>
      </c>
      <c r="AD552" s="1">
        <v>5723.44</v>
      </c>
      <c r="AE552">
        <v>709.27</v>
      </c>
      <c r="AF552" s="1">
        <v>218154.66</v>
      </c>
      <c r="AG552">
        <v>508</v>
      </c>
      <c r="AH552" s="1">
        <v>42098</v>
      </c>
      <c r="AI552" s="1">
        <v>60829</v>
      </c>
      <c r="AJ552">
        <v>37.33</v>
      </c>
      <c r="AK552">
        <v>27.86</v>
      </c>
      <c r="AL552">
        <v>26.33</v>
      </c>
      <c r="AM552">
        <v>6</v>
      </c>
      <c r="AN552" s="1">
        <v>1910.87</v>
      </c>
      <c r="AO552">
        <v>1.5862000000000001</v>
      </c>
      <c r="AP552" s="1">
        <v>2507.79</v>
      </c>
      <c r="AQ552" s="1">
        <v>6137.42</v>
      </c>
      <c r="AR552" s="1">
        <v>8230.81</v>
      </c>
      <c r="AS552">
        <v>748.78</v>
      </c>
      <c r="AT552">
        <v>874.2</v>
      </c>
      <c r="AU552" s="1">
        <v>18498.990000000002</v>
      </c>
      <c r="AV552" s="1">
        <v>10857.4</v>
      </c>
      <c r="AW552">
        <v>0.44269999999999998</v>
      </c>
      <c r="AX552" s="1">
        <v>10272.469999999999</v>
      </c>
      <c r="AY552">
        <v>0.41889999999999999</v>
      </c>
      <c r="AZ552" s="1">
        <v>2748.61</v>
      </c>
      <c r="BA552">
        <v>0.11210000000000001</v>
      </c>
      <c r="BB552">
        <v>646.47</v>
      </c>
      <c r="BC552">
        <v>2.64E-2</v>
      </c>
      <c r="BD552" s="1">
        <v>24524.95</v>
      </c>
      <c r="BE552" s="1">
        <v>3978.09</v>
      </c>
      <c r="BF552">
        <v>0.97629999999999995</v>
      </c>
      <c r="BG552">
        <v>0.43930000000000002</v>
      </c>
      <c r="BH552">
        <v>0.1807</v>
      </c>
      <c r="BI552">
        <v>0.33950000000000002</v>
      </c>
      <c r="BJ552">
        <v>2.0400000000000001E-2</v>
      </c>
      <c r="BK552">
        <v>2.01E-2</v>
      </c>
    </row>
    <row r="553" spans="1:63" x14ac:dyDescent="0.25">
      <c r="A553" t="s">
        <v>553</v>
      </c>
      <c r="B553">
        <v>46821</v>
      </c>
      <c r="C553">
        <v>30</v>
      </c>
      <c r="D553">
        <v>59.56</v>
      </c>
      <c r="E553" s="1">
        <v>1786.93</v>
      </c>
      <c r="F553" s="1">
        <v>1764.76</v>
      </c>
      <c r="G553">
        <v>6.1999999999999998E-3</v>
      </c>
      <c r="H553">
        <v>5.9999999999999995E-4</v>
      </c>
      <c r="I553">
        <v>3.3999999999999998E-3</v>
      </c>
      <c r="J553">
        <v>1.6999999999999999E-3</v>
      </c>
      <c r="K553">
        <v>6.5799999999999997E-2</v>
      </c>
      <c r="L553">
        <v>0.88719999999999999</v>
      </c>
      <c r="M553">
        <v>3.5099999999999999E-2</v>
      </c>
      <c r="N553">
        <v>0.32579999999999998</v>
      </c>
      <c r="O553">
        <v>5.9999999999999995E-4</v>
      </c>
      <c r="P553">
        <v>0.14380000000000001</v>
      </c>
      <c r="Q553" s="1">
        <v>64884.22</v>
      </c>
      <c r="R553">
        <v>0.18640000000000001</v>
      </c>
      <c r="S553">
        <v>0.1017</v>
      </c>
      <c r="T553">
        <v>0.71189999999999998</v>
      </c>
      <c r="U553">
        <v>17</v>
      </c>
      <c r="V553" s="1">
        <v>76614.53</v>
      </c>
      <c r="W553">
        <v>101.83</v>
      </c>
      <c r="X553" s="1">
        <v>266952.26</v>
      </c>
      <c r="Y553">
        <v>0.76549999999999996</v>
      </c>
      <c r="Z553">
        <v>0.13</v>
      </c>
      <c r="AA553">
        <v>0.1045</v>
      </c>
      <c r="AB553">
        <v>0.23449999999999999</v>
      </c>
      <c r="AC553">
        <v>266.95</v>
      </c>
      <c r="AD553" s="1">
        <v>10363.64</v>
      </c>
      <c r="AE553">
        <v>880.42</v>
      </c>
      <c r="AF553" s="1">
        <v>248121.5</v>
      </c>
      <c r="AG553">
        <v>547</v>
      </c>
      <c r="AH553" s="1">
        <v>34197</v>
      </c>
      <c r="AI553" s="1">
        <v>61928</v>
      </c>
      <c r="AJ553">
        <v>70.8</v>
      </c>
      <c r="AK553">
        <v>31.88</v>
      </c>
      <c r="AL553">
        <v>53.99</v>
      </c>
      <c r="AM553">
        <v>3.9</v>
      </c>
      <c r="AN553">
        <v>0</v>
      </c>
      <c r="AO553">
        <v>1.2402</v>
      </c>
      <c r="AP553" s="1">
        <v>1656.78</v>
      </c>
      <c r="AQ553" s="1">
        <v>2381.0100000000002</v>
      </c>
      <c r="AR553" s="1">
        <v>6463.55</v>
      </c>
      <c r="AS553" s="1">
        <v>1120.45</v>
      </c>
      <c r="AT553">
        <v>912.22</v>
      </c>
      <c r="AU553" s="1">
        <v>12534.01</v>
      </c>
      <c r="AV553" s="1">
        <v>3531.48</v>
      </c>
      <c r="AW553">
        <v>0.2477</v>
      </c>
      <c r="AX553" s="1">
        <v>9095.4599999999991</v>
      </c>
      <c r="AY553">
        <v>0.63800000000000001</v>
      </c>
      <c r="AZ553" s="1">
        <v>1082.95</v>
      </c>
      <c r="BA553">
        <v>7.5999999999999998E-2</v>
      </c>
      <c r="BB553">
        <v>546.24</v>
      </c>
      <c r="BC553">
        <v>3.8300000000000001E-2</v>
      </c>
      <c r="BD553" s="1">
        <v>14256.13</v>
      </c>
      <c r="BE553" s="1">
        <v>2181.85</v>
      </c>
      <c r="BF553">
        <v>0.39660000000000001</v>
      </c>
      <c r="BG553">
        <v>0.55740000000000001</v>
      </c>
      <c r="BH553">
        <v>0.19800000000000001</v>
      </c>
      <c r="BI553">
        <v>0.1774</v>
      </c>
      <c r="BJ553">
        <v>3.32E-2</v>
      </c>
      <c r="BK553">
        <v>3.4000000000000002E-2</v>
      </c>
    </row>
    <row r="554" spans="1:63" x14ac:dyDescent="0.25">
      <c r="A554" t="s">
        <v>554</v>
      </c>
      <c r="B554">
        <v>45633</v>
      </c>
      <c r="C554">
        <v>76</v>
      </c>
      <c r="D554">
        <v>17.670000000000002</v>
      </c>
      <c r="E554" s="1">
        <v>1342.77</v>
      </c>
      <c r="F554" s="1">
        <v>1312.07</v>
      </c>
      <c r="G554">
        <v>8.0000000000000004E-4</v>
      </c>
      <c r="H554">
        <v>0</v>
      </c>
      <c r="I554">
        <v>2.3E-3</v>
      </c>
      <c r="J554">
        <v>1.5E-3</v>
      </c>
      <c r="K554">
        <v>3.0000000000000001E-3</v>
      </c>
      <c r="L554">
        <v>0.98480000000000001</v>
      </c>
      <c r="M554">
        <v>7.6E-3</v>
      </c>
      <c r="N554">
        <v>0.12230000000000001</v>
      </c>
      <c r="O554">
        <v>1.5E-3</v>
      </c>
      <c r="P554">
        <v>6.9000000000000006E-2</v>
      </c>
      <c r="Q554" s="1">
        <v>68099.14</v>
      </c>
      <c r="R554">
        <v>0.1628</v>
      </c>
      <c r="S554">
        <v>0.1628</v>
      </c>
      <c r="T554">
        <v>0.6744</v>
      </c>
      <c r="U554">
        <v>19.13</v>
      </c>
      <c r="V554" s="1">
        <v>38332.620000000003</v>
      </c>
      <c r="W554">
        <v>69.45</v>
      </c>
      <c r="X554" s="1">
        <v>136618.82999999999</v>
      </c>
      <c r="Y554">
        <v>0.86419999999999997</v>
      </c>
      <c r="Z554">
        <v>0.1229</v>
      </c>
      <c r="AA554">
        <v>1.29E-2</v>
      </c>
      <c r="AB554">
        <v>0.1358</v>
      </c>
      <c r="AC554">
        <v>136.62</v>
      </c>
      <c r="AD554" s="1">
        <v>3109</v>
      </c>
      <c r="AE554">
        <v>386.54</v>
      </c>
      <c r="AF554" s="1">
        <v>134201.03</v>
      </c>
      <c r="AG554">
        <v>208</v>
      </c>
      <c r="AH554" s="1">
        <v>39600</v>
      </c>
      <c r="AI554" s="1">
        <v>69900</v>
      </c>
      <c r="AJ554">
        <v>40.18</v>
      </c>
      <c r="AK554">
        <v>22.28</v>
      </c>
      <c r="AL554">
        <v>24.27</v>
      </c>
      <c r="AM554">
        <v>4.8</v>
      </c>
      <c r="AN554" s="1">
        <v>1857.37</v>
      </c>
      <c r="AO554">
        <v>1.2119</v>
      </c>
      <c r="AP554" s="1">
        <v>1465.37</v>
      </c>
      <c r="AQ554" s="1">
        <v>1944.97</v>
      </c>
      <c r="AR554" s="1">
        <v>6985.12</v>
      </c>
      <c r="AS554">
        <v>355.37</v>
      </c>
      <c r="AT554">
        <v>153.31</v>
      </c>
      <c r="AU554" s="1">
        <v>10904.14</v>
      </c>
      <c r="AV554" s="1">
        <v>6718.8</v>
      </c>
      <c r="AW554">
        <v>0.53859999999999997</v>
      </c>
      <c r="AX554" s="1">
        <v>4501.55</v>
      </c>
      <c r="AY554">
        <v>0.36080000000000001</v>
      </c>
      <c r="AZ554">
        <v>900.21</v>
      </c>
      <c r="BA554">
        <v>7.22E-2</v>
      </c>
      <c r="BB554">
        <v>354.82</v>
      </c>
      <c r="BC554">
        <v>2.8400000000000002E-2</v>
      </c>
      <c r="BD554" s="1">
        <v>12475.39</v>
      </c>
      <c r="BE554" s="1">
        <v>6087.63</v>
      </c>
      <c r="BF554">
        <v>1.639</v>
      </c>
      <c r="BG554">
        <v>0.58899999999999997</v>
      </c>
      <c r="BH554">
        <v>0.24340000000000001</v>
      </c>
      <c r="BI554">
        <v>0.1285</v>
      </c>
      <c r="BJ554">
        <v>2.7799999999999998E-2</v>
      </c>
      <c r="BK554">
        <v>1.14E-2</v>
      </c>
    </row>
    <row r="555" spans="1:63" x14ac:dyDescent="0.25">
      <c r="A555" t="s">
        <v>555</v>
      </c>
      <c r="B555">
        <v>50393</v>
      </c>
      <c r="C555">
        <v>416</v>
      </c>
      <c r="D555">
        <v>4.8099999999999996</v>
      </c>
      <c r="E555" s="1">
        <v>2002.42</v>
      </c>
      <c r="F555" s="1">
        <v>1897.13</v>
      </c>
      <c r="G555">
        <v>1.1000000000000001E-3</v>
      </c>
      <c r="H555">
        <v>0</v>
      </c>
      <c r="I555">
        <v>4.1999999999999997E-3</v>
      </c>
      <c r="J555">
        <v>1.6000000000000001E-3</v>
      </c>
      <c r="K555">
        <v>5.3E-3</v>
      </c>
      <c r="L555">
        <v>0.9657</v>
      </c>
      <c r="M555">
        <v>2.2100000000000002E-2</v>
      </c>
      <c r="N555">
        <v>0.48899999999999999</v>
      </c>
      <c r="O555">
        <v>0</v>
      </c>
      <c r="P555">
        <v>0.18770000000000001</v>
      </c>
      <c r="Q555" s="1">
        <v>59882.7</v>
      </c>
      <c r="R555">
        <v>0.15379999999999999</v>
      </c>
      <c r="S555">
        <v>0.17480000000000001</v>
      </c>
      <c r="T555">
        <v>0.67130000000000001</v>
      </c>
      <c r="U555">
        <v>18.399999999999999</v>
      </c>
      <c r="V555" s="1">
        <v>82880.38</v>
      </c>
      <c r="W555">
        <v>104.13</v>
      </c>
      <c r="X555" s="1">
        <v>194136.5</v>
      </c>
      <c r="Y555">
        <v>0.44379999999999997</v>
      </c>
      <c r="Z555">
        <v>3.49E-2</v>
      </c>
      <c r="AA555">
        <v>0.52129999999999999</v>
      </c>
      <c r="AB555">
        <v>0.55620000000000003</v>
      </c>
      <c r="AC555">
        <v>194.14</v>
      </c>
      <c r="AD555" s="1">
        <v>4018.62</v>
      </c>
      <c r="AE555">
        <v>281.32</v>
      </c>
      <c r="AF555" s="1">
        <v>144728.49</v>
      </c>
      <c r="AG555">
        <v>258</v>
      </c>
      <c r="AH555" s="1">
        <v>31099</v>
      </c>
      <c r="AI555" s="1">
        <v>44675</v>
      </c>
      <c r="AJ555">
        <v>20.7</v>
      </c>
      <c r="AK555">
        <v>20.7</v>
      </c>
      <c r="AL555">
        <v>20.7</v>
      </c>
      <c r="AM555">
        <v>3.2</v>
      </c>
      <c r="AN555">
        <v>0</v>
      </c>
      <c r="AO555">
        <v>0.84699999999999998</v>
      </c>
      <c r="AP555" s="1">
        <v>1793.05</v>
      </c>
      <c r="AQ555" s="1">
        <v>3160.32</v>
      </c>
      <c r="AR555" s="1">
        <v>7578.56</v>
      </c>
      <c r="AS555">
        <v>909.54</v>
      </c>
      <c r="AT555">
        <v>536.25</v>
      </c>
      <c r="AU555" s="1">
        <v>13977.72</v>
      </c>
      <c r="AV555" s="1">
        <v>10075.65</v>
      </c>
      <c r="AW555">
        <v>0.62629999999999997</v>
      </c>
      <c r="AX555" s="1">
        <v>3384.75</v>
      </c>
      <c r="AY555">
        <v>0.2104</v>
      </c>
      <c r="AZ555" s="1">
        <v>1107.07</v>
      </c>
      <c r="BA555">
        <v>6.88E-2</v>
      </c>
      <c r="BB555" s="1">
        <v>1520.07</v>
      </c>
      <c r="BC555">
        <v>9.4500000000000001E-2</v>
      </c>
      <c r="BD555" s="1">
        <v>16087.54</v>
      </c>
      <c r="BE555" s="1">
        <v>8814.9500000000007</v>
      </c>
      <c r="BF555">
        <v>4.1544999999999996</v>
      </c>
      <c r="BG555">
        <v>0.5091</v>
      </c>
      <c r="BH555">
        <v>0.30199999999999999</v>
      </c>
      <c r="BI555">
        <v>0.13739999999999999</v>
      </c>
      <c r="BJ555">
        <v>2.9399999999999999E-2</v>
      </c>
      <c r="BK555">
        <v>2.2200000000000001E-2</v>
      </c>
    </row>
    <row r="556" spans="1:63" x14ac:dyDescent="0.25">
      <c r="A556" t="s">
        <v>556</v>
      </c>
      <c r="B556">
        <v>44974</v>
      </c>
      <c r="C556">
        <v>32</v>
      </c>
      <c r="D556">
        <v>143.18</v>
      </c>
      <c r="E556" s="1">
        <v>4581.68</v>
      </c>
      <c r="F556" s="1">
        <v>4560.4799999999996</v>
      </c>
      <c r="G556">
        <v>1.03E-2</v>
      </c>
      <c r="H556">
        <v>4.0000000000000002E-4</v>
      </c>
      <c r="I556">
        <v>9.4000000000000004E-3</v>
      </c>
      <c r="J556">
        <v>2.3999999999999998E-3</v>
      </c>
      <c r="K556">
        <v>2.7400000000000001E-2</v>
      </c>
      <c r="L556">
        <v>0.92320000000000002</v>
      </c>
      <c r="M556">
        <v>2.6800000000000001E-2</v>
      </c>
      <c r="N556">
        <v>0.20169999999999999</v>
      </c>
      <c r="O556">
        <v>2.5999999999999999E-3</v>
      </c>
      <c r="P556">
        <v>0.13780000000000001</v>
      </c>
      <c r="Q556" s="1">
        <v>72545.070000000007</v>
      </c>
      <c r="R556">
        <v>0.16189999999999999</v>
      </c>
      <c r="S556">
        <v>0.1978</v>
      </c>
      <c r="T556">
        <v>0.64029999999999998</v>
      </c>
      <c r="U556">
        <v>20</v>
      </c>
      <c r="V556" s="1">
        <v>111313</v>
      </c>
      <c r="W556">
        <v>228.44</v>
      </c>
      <c r="X556" s="1">
        <v>188809.43</v>
      </c>
      <c r="Y556">
        <v>0.70299999999999996</v>
      </c>
      <c r="Z556">
        <v>0.1895</v>
      </c>
      <c r="AA556">
        <v>0.1075</v>
      </c>
      <c r="AB556">
        <v>0.29699999999999999</v>
      </c>
      <c r="AC556">
        <v>188.81</v>
      </c>
      <c r="AD556" s="1">
        <v>6216.7</v>
      </c>
      <c r="AE556">
        <v>720.12</v>
      </c>
      <c r="AF556" s="1">
        <v>153840.14000000001</v>
      </c>
      <c r="AG556">
        <v>295</v>
      </c>
      <c r="AH556" s="1">
        <v>41169</v>
      </c>
      <c r="AI556" s="1">
        <v>67584</v>
      </c>
      <c r="AJ556">
        <v>68.3</v>
      </c>
      <c r="AK556">
        <v>27.77</v>
      </c>
      <c r="AL556">
        <v>32</v>
      </c>
      <c r="AM556">
        <v>5.0999999999999996</v>
      </c>
      <c r="AN556">
        <v>0</v>
      </c>
      <c r="AO556">
        <v>0.65880000000000005</v>
      </c>
      <c r="AP556" s="1">
        <v>1315.19</v>
      </c>
      <c r="AQ556" s="1">
        <v>1757.27</v>
      </c>
      <c r="AR556" s="1">
        <v>6594.14</v>
      </c>
      <c r="AS556">
        <v>985.68</v>
      </c>
      <c r="AT556">
        <v>105.78</v>
      </c>
      <c r="AU556" s="1">
        <v>10758.05</v>
      </c>
      <c r="AV556" s="1">
        <v>4705.96</v>
      </c>
      <c r="AW556">
        <v>0.40939999999999999</v>
      </c>
      <c r="AX556" s="1">
        <v>5365.36</v>
      </c>
      <c r="AY556">
        <v>0.4667</v>
      </c>
      <c r="AZ556">
        <v>873.39</v>
      </c>
      <c r="BA556">
        <v>7.5999999999999998E-2</v>
      </c>
      <c r="BB556">
        <v>550.59</v>
      </c>
      <c r="BC556">
        <v>4.7899999999999998E-2</v>
      </c>
      <c r="BD556" s="1">
        <v>11495.31</v>
      </c>
      <c r="BE556" s="1">
        <v>3776.18</v>
      </c>
      <c r="BF556">
        <v>0.82299999999999995</v>
      </c>
      <c r="BG556">
        <v>0.59809999999999997</v>
      </c>
      <c r="BH556">
        <v>0.21779999999999999</v>
      </c>
      <c r="BI556">
        <v>0.14649999999999999</v>
      </c>
      <c r="BJ556">
        <v>2.75E-2</v>
      </c>
      <c r="BK556">
        <v>0.01</v>
      </c>
    </row>
    <row r="557" spans="1:63" x14ac:dyDescent="0.25">
      <c r="A557" t="s">
        <v>557</v>
      </c>
      <c r="B557">
        <v>46904</v>
      </c>
      <c r="C557">
        <v>26</v>
      </c>
      <c r="D557">
        <v>20.16</v>
      </c>
      <c r="E557">
        <v>524.17999999999995</v>
      </c>
      <c r="F557">
        <v>478.39</v>
      </c>
      <c r="G557">
        <v>0</v>
      </c>
      <c r="H557">
        <v>0</v>
      </c>
      <c r="I557">
        <v>1.04E-2</v>
      </c>
      <c r="J557">
        <v>0</v>
      </c>
      <c r="K557">
        <v>8.3999999999999995E-3</v>
      </c>
      <c r="L557">
        <v>0.96030000000000004</v>
      </c>
      <c r="M557">
        <v>2.0899999999999998E-2</v>
      </c>
      <c r="N557">
        <v>0.50770000000000004</v>
      </c>
      <c r="O557">
        <v>2.0999999999999999E-3</v>
      </c>
      <c r="P557">
        <v>0.2044</v>
      </c>
      <c r="Q557" s="1">
        <v>59041.43</v>
      </c>
      <c r="R557">
        <v>0.36959999999999998</v>
      </c>
      <c r="S557">
        <v>0.13039999999999999</v>
      </c>
      <c r="T557">
        <v>0.5</v>
      </c>
      <c r="U557">
        <v>7</v>
      </c>
      <c r="V557" s="1">
        <v>70428.14</v>
      </c>
      <c r="W557">
        <v>72.53</v>
      </c>
      <c r="X557" s="1">
        <v>363174.37</v>
      </c>
      <c r="Y557">
        <v>0.82789999999999997</v>
      </c>
      <c r="Z557">
        <v>3.56E-2</v>
      </c>
      <c r="AA557">
        <v>0.13650000000000001</v>
      </c>
      <c r="AB557">
        <v>0.1721</v>
      </c>
      <c r="AC557">
        <v>363.17</v>
      </c>
      <c r="AD557" s="1">
        <v>10786.21</v>
      </c>
      <c r="AE557">
        <v>857.16</v>
      </c>
      <c r="AF557" s="1">
        <v>299438.39</v>
      </c>
      <c r="AG557">
        <v>581</v>
      </c>
      <c r="AH557" s="1">
        <v>36195</v>
      </c>
      <c r="AI557" s="1">
        <v>60478</v>
      </c>
      <c r="AJ557">
        <v>36.5</v>
      </c>
      <c r="AK557">
        <v>28.6</v>
      </c>
      <c r="AL557">
        <v>29.21</v>
      </c>
      <c r="AM557">
        <v>4.8</v>
      </c>
      <c r="AN557" s="1">
        <v>3150.16</v>
      </c>
      <c r="AO557">
        <v>2.2351999999999999</v>
      </c>
      <c r="AP557" s="1">
        <v>3111.16</v>
      </c>
      <c r="AQ557" s="1">
        <v>3048.53</v>
      </c>
      <c r="AR557" s="1">
        <v>8155.42</v>
      </c>
      <c r="AS557">
        <v>906.22</v>
      </c>
      <c r="AT557">
        <v>437.21</v>
      </c>
      <c r="AU557" s="1">
        <v>15658.54</v>
      </c>
      <c r="AV557" s="1">
        <v>3837.16</v>
      </c>
      <c r="AW557">
        <v>0.192</v>
      </c>
      <c r="AX557" s="1">
        <v>13285.99</v>
      </c>
      <c r="AY557">
        <v>0.66479999999999995</v>
      </c>
      <c r="AZ557" s="1">
        <v>1884.39</v>
      </c>
      <c r="BA557">
        <v>9.4299999999999995E-2</v>
      </c>
      <c r="BB557">
        <v>977.9</v>
      </c>
      <c r="BC557">
        <v>4.8899999999999999E-2</v>
      </c>
      <c r="BD557" s="1">
        <v>19985.439999999999</v>
      </c>
      <c r="BE557" s="1">
        <v>2076.63</v>
      </c>
      <c r="BF557">
        <v>0.39050000000000001</v>
      </c>
      <c r="BG557">
        <v>0.4587</v>
      </c>
      <c r="BH557">
        <v>0.21440000000000001</v>
      </c>
      <c r="BI557">
        <v>0.2742</v>
      </c>
      <c r="BJ557">
        <v>1.8100000000000002E-2</v>
      </c>
      <c r="BK557">
        <v>3.4599999999999999E-2</v>
      </c>
    </row>
    <row r="558" spans="1:63" x14ac:dyDescent="0.25">
      <c r="A558" t="s">
        <v>558</v>
      </c>
      <c r="B558">
        <v>44982</v>
      </c>
      <c r="C558">
        <v>148</v>
      </c>
      <c r="D558">
        <v>21.22</v>
      </c>
      <c r="E558" s="1">
        <v>3140.24</v>
      </c>
      <c r="F558" s="1">
        <v>3007.67</v>
      </c>
      <c r="G558">
        <v>4.0000000000000001E-3</v>
      </c>
      <c r="H558">
        <v>6.9999999999999999E-4</v>
      </c>
      <c r="I558">
        <v>3.3E-3</v>
      </c>
      <c r="J558">
        <v>1E-3</v>
      </c>
      <c r="K558">
        <v>0.02</v>
      </c>
      <c r="L558">
        <v>0.95240000000000002</v>
      </c>
      <c r="M558">
        <v>1.8599999999999998E-2</v>
      </c>
      <c r="N558">
        <v>0.3569</v>
      </c>
      <c r="O558">
        <v>1.5E-3</v>
      </c>
      <c r="P558">
        <v>0.13439999999999999</v>
      </c>
      <c r="Q558" s="1">
        <v>59926.98</v>
      </c>
      <c r="R558">
        <v>0.29949999999999999</v>
      </c>
      <c r="S558">
        <v>0.20319999999999999</v>
      </c>
      <c r="T558">
        <v>0.49730000000000002</v>
      </c>
      <c r="U558">
        <v>20</v>
      </c>
      <c r="V558" s="1">
        <v>79637.45</v>
      </c>
      <c r="W558">
        <v>151.69</v>
      </c>
      <c r="X558" s="1">
        <v>130284.71</v>
      </c>
      <c r="Y558">
        <v>0.80989999999999995</v>
      </c>
      <c r="Z558">
        <v>0.14710000000000001</v>
      </c>
      <c r="AA558">
        <v>4.2999999999999997E-2</v>
      </c>
      <c r="AB558">
        <v>0.19009999999999999</v>
      </c>
      <c r="AC558">
        <v>130.28</v>
      </c>
      <c r="AD558" s="1">
        <v>2883.51</v>
      </c>
      <c r="AE558">
        <v>388.65</v>
      </c>
      <c r="AF558" s="1">
        <v>129971.44</v>
      </c>
      <c r="AG558">
        <v>188</v>
      </c>
      <c r="AH558" s="1">
        <v>37261</v>
      </c>
      <c r="AI558" s="1">
        <v>54835</v>
      </c>
      <c r="AJ558">
        <v>27.2</v>
      </c>
      <c r="AK558">
        <v>21.86</v>
      </c>
      <c r="AL558">
        <v>22.18</v>
      </c>
      <c r="AM558">
        <v>4.55</v>
      </c>
      <c r="AN558">
        <v>793.86</v>
      </c>
      <c r="AO558">
        <v>0.85729999999999995</v>
      </c>
      <c r="AP558" s="1">
        <v>1121.94</v>
      </c>
      <c r="AQ558" s="1">
        <v>2087.86</v>
      </c>
      <c r="AR558" s="1">
        <v>5909.16</v>
      </c>
      <c r="AS558">
        <v>659.64</v>
      </c>
      <c r="AT558">
        <v>263.08999999999997</v>
      </c>
      <c r="AU558" s="1">
        <v>10041.68</v>
      </c>
      <c r="AV558" s="1">
        <v>6276.37</v>
      </c>
      <c r="AW558">
        <v>0.56299999999999994</v>
      </c>
      <c r="AX558" s="1">
        <v>3281.41</v>
      </c>
      <c r="AY558">
        <v>0.2944</v>
      </c>
      <c r="AZ558">
        <v>990.58</v>
      </c>
      <c r="BA558">
        <v>8.8900000000000007E-2</v>
      </c>
      <c r="BB558">
        <v>599.51</v>
      </c>
      <c r="BC558">
        <v>5.3800000000000001E-2</v>
      </c>
      <c r="BD558" s="1">
        <v>11147.88</v>
      </c>
      <c r="BE558" s="1">
        <v>5070.6099999999997</v>
      </c>
      <c r="BF558">
        <v>1.4986999999999999</v>
      </c>
      <c r="BG558">
        <v>0.52990000000000004</v>
      </c>
      <c r="BH558">
        <v>0.20039999999999999</v>
      </c>
      <c r="BI558">
        <v>0.22459999999999999</v>
      </c>
      <c r="BJ558">
        <v>3.4000000000000002E-2</v>
      </c>
      <c r="BK558">
        <v>1.11E-2</v>
      </c>
    </row>
    <row r="559" spans="1:63" x14ac:dyDescent="0.25">
      <c r="A559" t="s">
        <v>559</v>
      </c>
      <c r="B559">
        <v>44990</v>
      </c>
      <c r="C559">
        <v>16</v>
      </c>
      <c r="D559">
        <v>363.76</v>
      </c>
      <c r="E559" s="1">
        <v>5820.13</v>
      </c>
      <c r="F559" s="1">
        <v>4696.41</v>
      </c>
      <c r="G559">
        <v>1.6999999999999999E-3</v>
      </c>
      <c r="H559">
        <v>0</v>
      </c>
      <c r="I559">
        <v>0.39760000000000001</v>
      </c>
      <c r="J559">
        <v>5.9999999999999995E-4</v>
      </c>
      <c r="K559">
        <v>4.0899999999999999E-2</v>
      </c>
      <c r="L559">
        <v>0.40860000000000002</v>
      </c>
      <c r="M559">
        <v>0.15060000000000001</v>
      </c>
      <c r="N559">
        <v>0.99680000000000002</v>
      </c>
      <c r="O559">
        <v>7.0000000000000001E-3</v>
      </c>
      <c r="P559">
        <v>0.18820000000000001</v>
      </c>
      <c r="Q559" s="1">
        <v>55980.87</v>
      </c>
      <c r="R559">
        <v>0.21279999999999999</v>
      </c>
      <c r="S559">
        <v>0.16489999999999999</v>
      </c>
      <c r="T559">
        <v>0.62229999999999996</v>
      </c>
      <c r="U559">
        <v>50</v>
      </c>
      <c r="V559" s="1">
        <v>91098.02</v>
      </c>
      <c r="W559">
        <v>114.76</v>
      </c>
      <c r="X559" s="1">
        <v>49820.3</v>
      </c>
      <c r="Y559">
        <v>0.62480000000000002</v>
      </c>
      <c r="Z559">
        <v>0.26989999999999997</v>
      </c>
      <c r="AA559">
        <v>0.1053</v>
      </c>
      <c r="AB559">
        <v>0.37519999999999998</v>
      </c>
      <c r="AC559">
        <v>49.82</v>
      </c>
      <c r="AD559" s="1">
        <v>2625.88</v>
      </c>
      <c r="AE559">
        <v>396.71</v>
      </c>
      <c r="AF559" s="1">
        <v>41396.46</v>
      </c>
      <c r="AG559">
        <v>4</v>
      </c>
      <c r="AH559" s="1">
        <v>22511</v>
      </c>
      <c r="AI559" s="1">
        <v>36052</v>
      </c>
      <c r="AJ559">
        <v>60.6</v>
      </c>
      <c r="AK559">
        <v>51.83</v>
      </c>
      <c r="AL559">
        <v>51.67</v>
      </c>
      <c r="AM559">
        <v>4.7</v>
      </c>
      <c r="AN559">
        <v>0</v>
      </c>
      <c r="AO559">
        <v>1.2045999999999999</v>
      </c>
      <c r="AP559" s="1">
        <v>2359.35</v>
      </c>
      <c r="AQ559" s="1">
        <v>3416.98</v>
      </c>
      <c r="AR559" s="1">
        <v>7572.93</v>
      </c>
      <c r="AS559">
        <v>837.95</v>
      </c>
      <c r="AT559">
        <v>678.12</v>
      </c>
      <c r="AU559" s="1">
        <v>14865.33</v>
      </c>
      <c r="AV559" s="1">
        <v>13137.66</v>
      </c>
      <c r="AW559">
        <v>0.68310000000000004</v>
      </c>
      <c r="AX559" s="1">
        <v>2683.86</v>
      </c>
      <c r="AY559">
        <v>0.13950000000000001</v>
      </c>
      <c r="AZ559">
        <v>591.65</v>
      </c>
      <c r="BA559">
        <v>3.0800000000000001E-2</v>
      </c>
      <c r="BB559" s="1">
        <v>2820.56</v>
      </c>
      <c r="BC559">
        <v>0.14660000000000001</v>
      </c>
      <c r="BD559" s="1">
        <v>19233.73</v>
      </c>
      <c r="BE559" s="1">
        <v>8070.73</v>
      </c>
      <c r="BF559">
        <v>5.4383999999999997</v>
      </c>
      <c r="BG559">
        <v>0.48980000000000001</v>
      </c>
      <c r="BH559">
        <v>0.19400000000000001</v>
      </c>
      <c r="BI559">
        <v>0.28599999999999998</v>
      </c>
      <c r="BJ559">
        <v>2.0500000000000001E-2</v>
      </c>
      <c r="BK559">
        <v>9.7000000000000003E-3</v>
      </c>
    </row>
    <row r="560" spans="1:63" x14ac:dyDescent="0.25">
      <c r="A560" t="s">
        <v>560</v>
      </c>
      <c r="B560">
        <v>50500</v>
      </c>
      <c r="C560">
        <v>196</v>
      </c>
      <c r="D560">
        <v>10.82</v>
      </c>
      <c r="E560" s="1">
        <v>2120.84</v>
      </c>
      <c r="F560" s="1">
        <v>1992.72</v>
      </c>
      <c r="G560">
        <v>3.5000000000000001E-3</v>
      </c>
      <c r="H560">
        <v>5.0000000000000001E-4</v>
      </c>
      <c r="I560">
        <v>6.4999999999999997E-3</v>
      </c>
      <c r="J560">
        <v>1E-3</v>
      </c>
      <c r="K560">
        <v>1.5100000000000001E-2</v>
      </c>
      <c r="L560">
        <v>0.95330000000000004</v>
      </c>
      <c r="M560">
        <v>2.01E-2</v>
      </c>
      <c r="N560">
        <v>0.3952</v>
      </c>
      <c r="O560">
        <v>0</v>
      </c>
      <c r="P560">
        <v>0.1105</v>
      </c>
      <c r="Q560" s="1">
        <v>59330.14</v>
      </c>
      <c r="R560">
        <v>0.17069999999999999</v>
      </c>
      <c r="S560">
        <v>0.122</v>
      </c>
      <c r="T560">
        <v>0.70730000000000004</v>
      </c>
      <c r="U560">
        <v>20</v>
      </c>
      <c r="V560" s="1">
        <v>64867</v>
      </c>
      <c r="W560">
        <v>100.77</v>
      </c>
      <c r="X560" s="1">
        <v>162284.82</v>
      </c>
      <c r="Y560">
        <v>0.80359999999999998</v>
      </c>
      <c r="Z560">
        <v>8.8400000000000006E-2</v>
      </c>
      <c r="AA560">
        <v>0.108</v>
      </c>
      <c r="AB560">
        <v>0.19639999999999999</v>
      </c>
      <c r="AC560">
        <v>162.28</v>
      </c>
      <c r="AD560" s="1">
        <v>4506.82</v>
      </c>
      <c r="AE560">
        <v>486.37</v>
      </c>
      <c r="AF560" s="1">
        <v>147561.18</v>
      </c>
      <c r="AG560">
        <v>271</v>
      </c>
      <c r="AH560" s="1">
        <v>37314</v>
      </c>
      <c r="AI560" s="1">
        <v>59911</v>
      </c>
      <c r="AJ560">
        <v>35.270000000000003</v>
      </c>
      <c r="AK560">
        <v>26.57</v>
      </c>
      <c r="AL560">
        <v>29.49</v>
      </c>
      <c r="AM560">
        <v>3.5</v>
      </c>
      <c r="AN560">
        <v>0</v>
      </c>
      <c r="AO560">
        <v>0.74829999999999997</v>
      </c>
      <c r="AP560" s="1">
        <v>1403.95</v>
      </c>
      <c r="AQ560" s="1">
        <v>2188.52</v>
      </c>
      <c r="AR560" s="1">
        <v>6555.49</v>
      </c>
      <c r="AS560">
        <v>428.04</v>
      </c>
      <c r="AT560">
        <v>353.74</v>
      </c>
      <c r="AU560" s="1">
        <v>10929.74</v>
      </c>
      <c r="AV560" s="1">
        <v>7095.4</v>
      </c>
      <c r="AW560">
        <v>0.5383</v>
      </c>
      <c r="AX560" s="1">
        <v>4053.19</v>
      </c>
      <c r="AY560">
        <v>0.3075</v>
      </c>
      <c r="AZ560" s="1">
        <v>1126.33</v>
      </c>
      <c r="BA560">
        <v>8.5400000000000004E-2</v>
      </c>
      <c r="BB560">
        <v>906.57</v>
      </c>
      <c r="BC560">
        <v>6.88E-2</v>
      </c>
      <c r="BD560" s="1">
        <v>13181.49</v>
      </c>
      <c r="BE560" s="1">
        <v>6053.59</v>
      </c>
      <c r="BF560">
        <v>1.4597</v>
      </c>
      <c r="BG560">
        <v>0.52539999999999998</v>
      </c>
      <c r="BH560">
        <v>0.26750000000000002</v>
      </c>
      <c r="BI560">
        <v>0.15859999999999999</v>
      </c>
      <c r="BJ560">
        <v>3.6900000000000002E-2</v>
      </c>
      <c r="BK560">
        <v>1.1599999999999999E-2</v>
      </c>
    </row>
    <row r="561" spans="1:63" x14ac:dyDescent="0.25">
      <c r="A561" t="s">
        <v>561</v>
      </c>
      <c r="B561">
        <v>45005</v>
      </c>
      <c r="C561">
        <v>8</v>
      </c>
      <c r="D561">
        <v>265.39999999999998</v>
      </c>
      <c r="E561" s="1">
        <v>2123.16</v>
      </c>
      <c r="F561" s="1">
        <v>1636.62</v>
      </c>
      <c r="G561">
        <v>1.8E-3</v>
      </c>
      <c r="H561">
        <v>1.1999999999999999E-3</v>
      </c>
      <c r="I561">
        <v>0.95420000000000005</v>
      </c>
      <c r="J561">
        <v>0</v>
      </c>
      <c r="K561">
        <v>1.6500000000000001E-2</v>
      </c>
      <c r="L561">
        <v>1.0999999999999999E-2</v>
      </c>
      <c r="M561">
        <v>1.5299999999999999E-2</v>
      </c>
      <c r="N561">
        <v>1</v>
      </c>
      <c r="O561">
        <v>7.6E-3</v>
      </c>
      <c r="P561">
        <v>0.20050000000000001</v>
      </c>
      <c r="Q561" s="1">
        <v>63726.04</v>
      </c>
      <c r="R561">
        <v>0.34250000000000003</v>
      </c>
      <c r="S561">
        <v>0.32190000000000002</v>
      </c>
      <c r="T561">
        <v>0.33560000000000001</v>
      </c>
      <c r="U561">
        <v>18</v>
      </c>
      <c r="V561" s="1">
        <v>87841.11</v>
      </c>
      <c r="W561">
        <v>117.95</v>
      </c>
      <c r="X561" s="1">
        <v>172439.59</v>
      </c>
      <c r="Y561">
        <v>0.25190000000000001</v>
      </c>
      <c r="Z561">
        <v>0.70140000000000002</v>
      </c>
      <c r="AA561">
        <v>4.6699999999999998E-2</v>
      </c>
      <c r="AB561">
        <v>0.74809999999999999</v>
      </c>
      <c r="AC561">
        <v>172.44</v>
      </c>
      <c r="AD561" s="1">
        <v>10351.879999999999</v>
      </c>
      <c r="AE561">
        <v>598.71</v>
      </c>
      <c r="AF561" s="1">
        <v>154288.51</v>
      </c>
      <c r="AG561">
        <v>298</v>
      </c>
      <c r="AH561" s="1">
        <v>26465</v>
      </c>
      <c r="AI561" s="1">
        <v>37591</v>
      </c>
      <c r="AJ561">
        <v>81.7</v>
      </c>
      <c r="AK561">
        <v>52.24</v>
      </c>
      <c r="AL561">
        <v>61.39</v>
      </c>
      <c r="AM561">
        <v>5.0999999999999996</v>
      </c>
      <c r="AN561">
        <v>0</v>
      </c>
      <c r="AO561">
        <v>1.0999000000000001</v>
      </c>
      <c r="AP561" s="1">
        <v>3590.31</v>
      </c>
      <c r="AQ561" s="1">
        <v>4108.6400000000003</v>
      </c>
      <c r="AR561" s="1">
        <v>10271.32</v>
      </c>
      <c r="AS561">
        <v>747.35</v>
      </c>
      <c r="AT561">
        <v>581.6</v>
      </c>
      <c r="AU561" s="1">
        <v>19299.23</v>
      </c>
      <c r="AV561" s="1">
        <v>7896.87</v>
      </c>
      <c r="AW561">
        <v>0.30330000000000001</v>
      </c>
      <c r="AX561" s="1">
        <v>12821.94</v>
      </c>
      <c r="AY561">
        <v>0.49249999999999999</v>
      </c>
      <c r="AZ561" s="1">
        <v>3375.94</v>
      </c>
      <c r="BA561">
        <v>0.12970000000000001</v>
      </c>
      <c r="BB561" s="1">
        <v>1941.21</v>
      </c>
      <c r="BC561">
        <v>7.46E-2</v>
      </c>
      <c r="BD561" s="1">
        <v>26035.96</v>
      </c>
      <c r="BE561" s="1">
        <v>3345.27</v>
      </c>
      <c r="BF561">
        <v>1.9678</v>
      </c>
      <c r="BG561">
        <v>0.48330000000000001</v>
      </c>
      <c r="BH561">
        <v>0.18240000000000001</v>
      </c>
      <c r="BI561">
        <v>0.2868</v>
      </c>
      <c r="BJ561">
        <v>2.35E-2</v>
      </c>
      <c r="BK561">
        <v>2.4E-2</v>
      </c>
    </row>
    <row r="562" spans="1:63" x14ac:dyDescent="0.25">
      <c r="A562" t="s">
        <v>562</v>
      </c>
      <c r="B562">
        <v>45013</v>
      </c>
      <c r="C562">
        <v>5</v>
      </c>
      <c r="D562">
        <v>465.3</v>
      </c>
      <c r="E562" s="1">
        <v>2326.52</v>
      </c>
      <c r="F562" s="1">
        <v>2115.6799999999998</v>
      </c>
      <c r="G562">
        <v>1.32E-2</v>
      </c>
      <c r="H562">
        <v>5.0000000000000001E-4</v>
      </c>
      <c r="I562">
        <v>2.5000000000000001E-2</v>
      </c>
      <c r="J562">
        <v>0</v>
      </c>
      <c r="K562">
        <v>4.2500000000000003E-2</v>
      </c>
      <c r="L562">
        <v>0.85209999999999997</v>
      </c>
      <c r="M562">
        <v>6.6600000000000006E-2</v>
      </c>
      <c r="N562">
        <v>0.54430000000000001</v>
      </c>
      <c r="O562">
        <v>4.1000000000000003E-3</v>
      </c>
      <c r="P562">
        <v>0.17469999999999999</v>
      </c>
      <c r="Q562" s="1">
        <v>48482.11</v>
      </c>
      <c r="R562">
        <v>0.27150000000000002</v>
      </c>
      <c r="S562">
        <v>0.23180000000000001</v>
      </c>
      <c r="T562">
        <v>0.49669999999999997</v>
      </c>
      <c r="U562">
        <v>13</v>
      </c>
      <c r="V562" s="1">
        <v>83666.149999999994</v>
      </c>
      <c r="W562">
        <v>172.7</v>
      </c>
      <c r="X562" s="1">
        <v>96140.42</v>
      </c>
      <c r="Y562">
        <v>0.72089999999999999</v>
      </c>
      <c r="Z562">
        <v>0.24590000000000001</v>
      </c>
      <c r="AA562">
        <v>3.32E-2</v>
      </c>
      <c r="AB562">
        <v>0.27910000000000001</v>
      </c>
      <c r="AC562">
        <v>96.14</v>
      </c>
      <c r="AD562" s="1">
        <v>2250.37</v>
      </c>
      <c r="AE562">
        <v>332.71</v>
      </c>
      <c r="AF562" s="1">
        <v>84208.16</v>
      </c>
      <c r="AG562">
        <v>57</v>
      </c>
      <c r="AH562" s="1">
        <v>28630</v>
      </c>
      <c r="AI562" s="1">
        <v>42149</v>
      </c>
      <c r="AJ562">
        <v>39.049999999999997</v>
      </c>
      <c r="AK562">
        <v>22.47</v>
      </c>
      <c r="AL562">
        <v>24.05</v>
      </c>
      <c r="AM562">
        <v>2.7</v>
      </c>
      <c r="AN562">
        <v>0</v>
      </c>
      <c r="AO562">
        <v>0.72740000000000005</v>
      </c>
      <c r="AP562" s="1">
        <v>1397.68</v>
      </c>
      <c r="AQ562" s="1">
        <v>1762.42</v>
      </c>
      <c r="AR562" s="1">
        <v>6125.41</v>
      </c>
      <c r="AS562">
        <v>612.02</v>
      </c>
      <c r="AT562">
        <v>387.14</v>
      </c>
      <c r="AU562" s="1">
        <v>10284.68</v>
      </c>
      <c r="AV562" s="1">
        <v>8637.7000000000007</v>
      </c>
      <c r="AW562">
        <v>0.66990000000000005</v>
      </c>
      <c r="AX562" s="1">
        <v>2045.99</v>
      </c>
      <c r="AY562">
        <v>0.15870000000000001</v>
      </c>
      <c r="AZ562">
        <v>949.01</v>
      </c>
      <c r="BA562">
        <v>7.3599999999999999E-2</v>
      </c>
      <c r="BB562" s="1">
        <v>1262.0999999999999</v>
      </c>
      <c r="BC562">
        <v>9.7900000000000001E-2</v>
      </c>
      <c r="BD562" s="1">
        <v>12894.81</v>
      </c>
      <c r="BE562" s="1">
        <v>7068.28</v>
      </c>
      <c r="BF562">
        <v>3.4163999999999999</v>
      </c>
      <c r="BG562">
        <v>0.5393</v>
      </c>
      <c r="BH562">
        <v>0.18459999999999999</v>
      </c>
      <c r="BI562">
        <v>0.24709999999999999</v>
      </c>
      <c r="BJ562">
        <v>2.1000000000000001E-2</v>
      </c>
      <c r="BK562">
        <v>7.9000000000000008E-3</v>
      </c>
    </row>
    <row r="563" spans="1:63" x14ac:dyDescent="0.25">
      <c r="A563" t="s">
        <v>563</v>
      </c>
      <c r="B563">
        <v>48231</v>
      </c>
      <c r="C563">
        <v>19</v>
      </c>
      <c r="D563">
        <v>393.61</v>
      </c>
      <c r="E563" s="1">
        <v>7478.67</v>
      </c>
      <c r="F563" s="1">
        <v>6947.01</v>
      </c>
      <c r="G563">
        <v>6.0000000000000001E-3</v>
      </c>
      <c r="H563">
        <v>2.9999999999999997E-4</v>
      </c>
      <c r="I563">
        <v>0.108</v>
      </c>
      <c r="J563">
        <v>2.2000000000000001E-3</v>
      </c>
      <c r="K563">
        <v>0.12509999999999999</v>
      </c>
      <c r="L563">
        <v>0.65569999999999995</v>
      </c>
      <c r="M563">
        <v>0.1028</v>
      </c>
      <c r="N563">
        <v>0.53069999999999995</v>
      </c>
      <c r="O563">
        <v>1.0500000000000001E-2</v>
      </c>
      <c r="P563">
        <v>0.15609999999999999</v>
      </c>
      <c r="Q563" s="1">
        <v>72445.47</v>
      </c>
      <c r="R563">
        <v>9.0700000000000003E-2</v>
      </c>
      <c r="S563">
        <v>0.15040000000000001</v>
      </c>
      <c r="T563">
        <v>0.75880000000000003</v>
      </c>
      <c r="U563">
        <v>41</v>
      </c>
      <c r="V563" s="1">
        <v>101967.46</v>
      </c>
      <c r="W563">
        <v>182.41</v>
      </c>
      <c r="X563" s="1">
        <v>108091.33</v>
      </c>
      <c r="Y563">
        <v>0.59850000000000003</v>
      </c>
      <c r="Z563">
        <v>0.36959999999999998</v>
      </c>
      <c r="AA563">
        <v>3.1899999999999998E-2</v>
      </c>
      <c r="AB563">
        <v>0.40150000000000002</v>
      </c>
      <c r="AC563">
        <v>108.09</v>
      </c>
      <c r="AD563" s="1">
        <v>6070.57</v>
      </c>
      <c r="AE563">
        <v>565.01</v>
      </c>
      <c r="AF563" s="1">
        <v>101953.66</v>
      </c>
      <c r="AG563">
        <v>94</v>
      </c>
      <c r="AH563" s="1">
        <v>32812</v>
      </c>
      <c r="AI563" s="1">
        <v>46230</v>
      </c>
      <c r="AJ563">
        <v>84.2</v>
      </c>
      <c r="AK563">
        <v>50.96</v>
      </c>
      <c r="AL563">
        <v>62.17</v>
      </c>
      <c r="AM563">
        <v>5.3</v>
      </c>
      <c r="AN563">
        <v>0</v>
      </c>
      <c r="AO563">
        <v>1.0605</v>
      </c>
      <c r="AP563" s="1">
        <v>1484.96</v>
      </c>
      <c r="AQ563" s="1">
        <v>2130.94</v>
      </c>
      <c r="AR563" s="1">
        <v>7936.3</v>
      </c>
      <c r="AS563">
        <v>827.11</v>
      </c>
      <c r="AT563">
        <v>360.74</v>
      </c>
      <c r="AU563" s="1">
        <v>12740.04</v>
      </c>
      <c r="AV563" s="1">
        <v>5718.13</v>
      </c>
      <c r="AW563">
        <v>0.41970000000000002</v>
      </c>
      <c r="AX563" s="1">
        <v>5722.46</v>
      </c>
      <c r="AY563">
        <v>0.42</v>
      </c>
      <c r="AZ563" s="1">
        <v>1236.9100000000001</v>
      </c>
      <c r="BA563">
        <v>9.0800000000000006E-2</v>
      </c>
      <c r="BB563">
        <v>948.37</v>
      </c>
      <c r="BC563">
        <v>6.9599999999999995E-2</v>
      </c>
      <c r="BD563" s="1">
        <v>13625.87</v>
      </c>
      <c r="BE563" s="1">
        <v>3417.82</v>
      </c>
      <c r="BF563">
        <v>1.2946</v>
      </c>
      <c r="BG563">
        <v>0.58189999999999997</v>
      </c>
      <c r="BH563">
        <v>0.21840000000000001</v>
      </c>
      <c r="BI563">
        <v>0.15579999999999999</v>
      </c>
      <c r="BJ563">
        <v>2.6700000000000002E-2</v>
      </c>
      <c r="BK563">
        <v>1.72E-2</v>
      </c>
    </row>
    <row r="564" spans="1:63" x14ac:dyDescent="0.25">
      <c r="A564" t="s">
        <v>564</v>
      </c>
      <c r="B564">
        <v>49650</v>
      </c>
      <c r="C564">
        <v>112</v>
      </c>
      <c r="D564">
        <v>12.11</v>
      </c>
      <c r="E564" s="1">
        <v>1356.42</v>
      </c>
      <c r="F564" s="1">
        <v>1363.23</v>
      </c>
      <c r="G564">
        <v>0</v>
      </c>
      <c r="H564">
        <v>4.4000000000000003E-3</v>
      </c>
      <c r="I564">
        <v>3.7000000000000002E-3</v>
      </c>
      <c r="J564">
        <v>3.7000000000000002E-3</v>
      </c>
      <c r="K564">
        <v>2.1299999999999999E-2</v>
      </c>
      <c r="L564">
        <v>0.93840000000000001</v>
      </c>
      <c r="M564">
        <v>2.86E-2</v>
      </c>
      <c r="N564">
        <v>0.86040000000000005</v>
      </c>
      <c r="O564">
        <v>1.5E-3</v>
      </c>
      <c r="P564">
        <v>0.1547</v>
      </c>
      <c r="Q564" s="1">
        <v>56123.14</v>
      </c>
      <c r="R564">
        <v>0.27929999999999999</v>
      </c>
      <c r="S564">
        <v>0.12609999999999999</v>
      </c>
      <c r="T564">
        <v>0.59460000000000002</v>
      </c>
      <c r="U564">
        <v>12.2</v>
      </c>
      <c r="V564" s="1">
        <v>81792.89</v>
      </c>
      <c r="W564">
        <v>104.66</v>
      </c>
      <c r="X564" s="1">
        <v>73912.259999999995</v>
      </c>
      <c r="Y564">
        <v>0.89449999999999996</v>
      </c>
      <c r="Z564">
        <v>3.8800000000000001E-2</v>
      </c>
      <c r="AA564">
        <v>6.6699999999999995E-2</v>
      </c>
      <c r="AB564">
        <v>0.1055</v>
      </c>
      <c r="AC564">
        <v>73.91</v>
      </c>
      <c r="AD564" s="1">
        <v>1667.79</v>
      </c>
      <c r="AE564">
        <v>244.46</v>
      </c>
      <c r="AF564" s="1">
        <v>64026.61</v>
      </c>
      <c r="AG564">
        <v>21</v>
      </c>
      <c r="AH564" s="1">
        <v>30036</v>
      </c>
      <c r="AI564" s="1">
        <v>48573</v>
      </c>
      <c r="AJ564">
        <v>28.68</v>
      </c>
      <c r="AK564">
        <v>22</v>
      </c>
      <c r="AL564">
        <v>25.07</v>
      </c>
      <c r="AM564">
        <v>4.3099999999999996</v>
      </c>
      <c r="AN564">
        <v>0</v>
      </c>
      <c r="AO564">
        <v>0.67959999999999998</v>
      </c>
      <c r="AP564" s="1">
        <v>1421.52</v>
      </c>
      <c r="AQ564" s="1">
        <v>2702.58</v>
      </c>
      <c r="AR564" s="1">
        <v>6967.79</v>
      </c>
      <c r="AS564">
        <v>648.05999999999995</v>
      </c>
      <c r="AT564">
        <v>594.47</v>
      </c>
      <c r="AU564" s="1">
        <v>12334.43</v>
      </c>
      <c r="AV564" s="1">
        <v>11490.17</v>
      </c>
      <c r="AW564">
        <v>0.74590000000000001</v>
      </c>
      <c r="AX564" s="1">
        <v>1233.32</v>
      </c>
      <c r="AY564">
        <v>8.0100000000000005E-2</v>
      </c>
      <c r="AZ564" s="1">
        <v>1504.14</v>
      </c>
      <c r="BA564">
        <v>9.7600000000000006E-2</v>
      </c>
      <c r="BB564" s="1">
        <v>1177.3499999999999</v>
      </c>
      <c r="BC564">
        <v>7.6399999999999996E-2</v>
      </c>
      <c r="BD564" s="1">
        <v>15404.98</v>
      </c>
      <c r="BE564" s="1">
        <v>10948.32</v>
      </c>
      <c r="BF564">
        <v>5.1097999999999999</v>
      </c>
      <c r="BG564">
        <v>0.49480000000000002</v>
      </c>
      <c r="BH564">
        <v>0.21199999999999999</v>
      </c>
      <c r="BI564">
        <v>0.24010000000000001</v>
      </c>
      <c r="BJ564">
        <v>4.5900000000000003E-2</v>
      </c>
      <c r="BK564">
        <v>7.1999999999999998E-3</v>
      </c>
    </row>
    <row r="565" spans="1:63" x14ac:dyDescent="0.25">
      <c r="A565" t="s">
        <v>565</v>
      </c>
      <c r="B565">
        <v>49247</v>
      </c>
      <c r="C565">
        <v>56</v>
      </c>
      <c r="D565">
        <v>20.079999999999998</v>
      </c>
      <c r="E565" s="1">
        <v>1124.25</v>
      </c>
      <c r="F565">
        <v>955.03</v>
      </c>
      <c r="G565">
        <v>5.1999999999999998E-3</v>
      </c>
      <c r="H565">
        <v>4.1999999999999997E-3</v>
      </c>
      <c r="I565">
        <v>3.0999999999999999E-3</v>
      </c>
      <c r="J565">
        <v>2.0999999999999999E-3</v>
      </c>
      <c r="K565">
        <v>2.5100000000000001E-2</v>
      </c>
      <c r="L565">
        <v>0.94140000000000001</v>
      </c>
      <c r="M565">
        <v>1.8800000000000001E-2</v>
      </c>
      <c r="N565">
        <v>0.35220000000000001</v>
      </c>
      <c r="O565">
        <v>5.1999999999999998E-3</v>
      </c>
      <c r="P565">
        <v>0.15</v>
      </c>
      <c r="Q565" s="1">
        <v>53778.31</v>
      </c>
      <c r="R565">
        <v>0.13039999999999999</v>
      </c>
      <c r="S565">
        <v>0.15939999999999999</v>
      </c>
      <c r="T565">
        <v>0.71009999999999995</v>
      </c>
      <c r="U565">
        <v>7.5</v>
      </c>
      <c r="V565" s="1">
        <v>75690.149999999994</v>
      </c>
      <c r="W565">
        <v>143.16</v>
      </c>
      <c r="X565" s="1">
        <v>162308.18</v>
      </c>
      <c r="Y565">
        <v>0.90190000000000003</v>
      </c>
      <c r="Z565">
        <v>5.4399999999999997E-2</v>
      </c>
      <c r="AA565">
        <v>4.3700000000000003E-2</v>
      </c>
      <c r="AB565">
        <v>9.8100000000000007E-2</v>
      </c>
      <c r="AC565">
        <v>162.31</v>
      </c>
      <c r="AD565" s="1">
        <v>4785.3</v>
      </c>
      <c r="AE565">
        <v>626.62</v>
      </c>
      <c r="AF565" s="1">
        <v>149098.91</v>
      </c>
      <c r="AG565">
        <v>277</v>
      </c>
      <c r="AH565" s="1">
        <v>36999</v>
      </c>
      <c r="AI565" s="1">
        <v>56512</v>
      </c>
      <c r="AJ565">
        <v>57.71</v>
      </c>
      <c r="AK565">
        <v>27.93</v>
      </c>
      <c r="AL565">
        <v>32.58</v>
      </c>
      <c r="AM565">
        <v>5.3</v>
      </c>
      <c r="AN565">
        <v>0</v>
      </c>
      <c r="AO565">
        <v>0.92720000000000002</v>
      </c>
      <c r="AP565" s="1">
        <v>1510.93</v>
      </c>
      <c r="AQ565" s="1">
        <v>2284.77</v>
      </c>
      <c r="AR565" s="1">
        <v>5741.23</v>
      </c>
      <c r="AS565">
        <v>802.88</v>
      </c>
      <c r="AT565">
        <v>127.15</v>
      </c>
      <c r="AU565" s="1">
        <v>10466.959999999999</v>
      </c>
      <c r="AV565" s="1">
        <v>6924.48</v>
      </c>
      <c r="AW565">
        <v>0.52470000000000006</v>
      </c>
      <c r="AX565" s="1">
        <v>4449.5200000000004</v>
      </c>
      <c r="AY565">
        <v>0.3372</v>
      </c>
      <c r="AZ565" s="1">
        <v>1067.2</v>
      </c>
      <c r="BA565">
        <v>8.09E-2</v>
      </c>
      <c r="BB565">
        <v>754.63</v>
      </c>
      <c r="BC565">
        <v>5.7200000000000001E-2</v>
      </c>
      <c r="BD565" s="1">
        <v>13195.83</v>
      </c>
      <c r="BE565" s="1">
        <v>4349.2</v>
      </c>
      <c r="BF565">
        <v>1.0239</v>
      </c>
      <c r="BG565">
        <v>0.46529999999999999</v>
      </c>
      <c r="BH565">
        <v>0.2046</v>
      </c>
      <c r="BI565">
        <v>0.29699999999999999</v>
      </c>
      <c r="BJ565">
        <v>2.29E-2</v>
      </c>
      <c r="BK565">
        <v>1.0200000000000001E-2</v>
      </c>
    </row>
    <row r="566" spans="1:63" x14ac:dyDescent="0.25">
      <c r="A566" t="s">
        <v>566</v>
      </c>
      <c r="B566">
        <v>45641</v>
      </c>
      <c r="C566">
        <v>55</v>
      </c>
      <c r="D566">
        <v>34.56</v>
      </c>
      <c r="E566" s="1">
        <v>1901.02</v>
      </c>
      <c r="F566" s="1">
        <v>1789.13</v>
      </c>
      <c r="G566">
        <v>6.1000000000000004E-3</v>
      </c>
      <c r="H566">
        <v>0</v>
      </c>
      <c r="I566">
        <v>5.0000000000000001E-3</v>
      </c>
      <c r="J566">
        <v>2.2000000000000001E-3</v>
      </c>
      <c r="K566">
        <v>0.219</v>
      </c>
      <c r="L566">
        <v>0.73180000000000001</v>
      </c>
      <c r="M566">
        <v>3.5799999999999998E-2</v>
      </c>
      <c r="N566">
        <v>0.35899999999999999</v>
      </c>
      <c r="O566">
        <v>2.8000000000000001E-2</v>
      </c>
      <c r="P566">
        <v>0.1108</v>
      </c>
      <c r="Q566" s="1">
        <v>61507.35</v>
      </c>
      <c r="R566">
        <v>0.224</v>
      </c>
      <c r="S566">
        <v>0.17599999999999999</v>
      </c>
      <c r="T566">
        <v>0.6</v>
      </c>
      <c r="U566">
        <v>13</v>
      </c>
      <c r="V566" s="1">
        <v>74850.539999999994</v>
      </c>
      <c r="W566">
        <v>143.28</v>
      </c>
      <c r="X566" s="1">
        <v>113706.45</v>
      </c>
      <c r="Y566">
        <v>0.76400000000000001</v>
      </c>
      <c r="Z566">
        <v>0.16650000000000001</v>
      </c>
      <c r="AA566">
        <v>6.9599999999999995E-2</v>
      </c>
      <c r="AB566">
        <v>0.23599999999999999</v>
      </c>
      <c r="AC566">
        <v>113.71</v>
      </c>
      <c r="AD566" s="1">
        <v>3673.3</v>
      </c>
      <c r="AE566">
        <v>468.03</v>
      </c>
      <c r="AF566" s="1">
        <v>110217.36</v>
      </c>
      <c r="AG566">
        <v>112</v>
      </c>
      <c r="AH566" s="1">
        <v>34581</v>
      </c>
      <c r="AI566" s="1">
        <v>52221</v>
      </c>
      <c r="AJ566">
        <v>40.72</v>
      </c>
      <c r="AK566">
        <v>30.83</v>
      </c>
      <c r="AL566">
        <v>35.549999999999997</v>
      </c>
      <c r="AM566">
        <v>5.15</v>
      </c>
      <c r="AN566">
        <v>0</v>
      </c>
      <c r="AO566">
        <v>0.89510000000000001</v>
      </c>
      <c r="AP566" s="1">
        <v>1315.65</v>
      </c>
      <c r="AQ566" s="1">
        <v>1826.17</v>
      </c>
      <c r="AR566" s="1">
        <v>7213.31</v>
      </c>
      <c r="AS566">
        <v>531.47</v>
      </c>
      <c r="AT566">
        <v>237.59</v>
      </c>
      <c r="AU566" s="1">
        <v>11124.18</v>
      </c>
      <c r="AV566" s="1">
        <v>7019.78</v>
      </c>
      <c r="AW566">
        <v>0.58599999999999997</v>
      </c>
      <c r="AX566" s="1">
        <v>3201.82</v>
      </c>
      <c r="AY566">
        <v>0.26729999999999998</v>
      </c>
      <c r="AZ566" s="1">
        <v>1029.8499999999999</v>
      </c>
      <c r="BA566">
        <v>8.5999999999999993E-2</v>
      </c>
      <c r="BB566">
        <v>726.92</v>
      </c>
      <c r="BC566">
        <v>6.0699999999999997E-2</v>
      </c>
      <c r="BD566" s="1">
        <v>11978.38</v>
      </c>
      <c r="BE566" s="1">
        <v>4952.57</v>
      </c>
      <c r="BF566">
        <v>1.7704</v>
      </c>
      <c r="BG566">
        <v>0.53620000000000001</v>
      </c>
      <c r="BH566">
        <v>0.2104</v>
      </c>
      <c r="BI566">
        <v>0.20849999999999999</v>
      </c>
      <c r="BJ566">
        <v>3.3799999999999997E-2</v>
      </c>
      <c r="BK566">
        <v>1.11E-2</v>
      </c>
    </row>
    <row r="567" spans="1:63" x14ac:dyDescent="0.25">
      <c r="A567" t="s">
        <v>567</v>
      </c>
      <c r="B567">
        <v>49148</v>
      </c>
      <c r="C567">
        <v>119</v>
      </c>
      <c r="D567">
        <v>15.92</v>
      </c>
      <c r="E567" s="1">
        <v>1894.26</v>
      </c>
      <c r="F567" s="1">
        <v>1803.39</v>
      </c>
      <c r="G567">
        <v>6.1000000000000004E-3</v>
      </c>
      <c r="H567">
        <v>0</v>
      </c>
      <c r="I567">
        <v>1.77E-2</v>
      </c>
      <c r="J567">
        <v>5.9999999999999995E-4</v>
      </c>
      <c r="K567">
        <v>1.44E-2</v>
      </c>
      <c r="L567">
        <v>0.94840000000000002</v>
      </c>
      <c r="M567">
        <v>1.2800000000000001E-2</v>
      </c>
      <c r="N567">
        <v>0.99819999999999998</v>
      </c>
      <c r="O567">
        <v>0</v>
      </c>
      <c r="P567">
        <v>0.1555</v>
      </c>
      <c r="Q567" s="1">
        <v>59902.95</v>
      </c>
      <c r="R567">
        <v>0.26850000000000002</v>
      </c>
      <c r="S567">
        <v>0.16669999999999999</v>
      </c>
      <c r="T567">
        <v>0.56479999999999997</v>
      </c>
      <c r="U567">
        <v>14</v>
      </c>
      <c r="V567" s="1">
        <v>88954.21</v>
      </c>
      <c r="W567">
        <v>127.59</v>
      </c>
      <c r="X567" s="1">
        <v>112722.28</v>
      </c>
      <c r="Y567">
        <v>0.79890000000000005</v>
      </c>
      <c r="Z567">
        <v>0.1087</v>
      </c>
      <c r="AA567">
        <v>9.2399999999999996E-2</v>
      </c>
      <c r="AB567">
        <v>0.2011</v>
      </c>
      <c r="AC567">
        <v>112.72</v>
      </c>
      <c r="AD567" s="1">
        <v>2715.67</v>
      </c>
      <c r="AE567">
        <v>387.27</v>
      </c>
      <c r="AF567" s="1">
        <v>106124.02</v>
      </c>
      <c r="AG567">
        <v>103</v>
      </c>
      <c r="AH567" s="1">
        <v>33155</v>
      </c>
      <c r="AI567" s="1">
        <v>53157</v>
      </c>
      <c r="AJ567">
        <v>33</v>
      </c>
      <c r="AK567">
        <v>22.41</v>
      </c>
      <c r="AL567">
        <v>28.9</v>
      </c>
      <c r="AM567">
        <v>3.6</v>
      </c>
      <c r="AN567">
        <v>0</v>
      </c>
      <c r="AO567">
        <v>0.72130000000000005</v>
      </c>
      <c r="AP567" s="1">
        <v>1356.89</v>
      </c>
      <c r="AQ567" s="1">
        <v>2089.79</v>
      </c>
      <c r="AR567" s="1">
        <v>6486.86</v>
      </c>
      <c r="AS567">
        <v>620.1</v>
      </c>
      <c r="AT567">
        <v>288.58</v>
      </c>
      <c r="AU567" s="1">
        <v>10842.22</v>
      </c>
      <c r="AV567" s="1">
        <v>8545.16</v>
      </c>
      <c r="AW567">
        <v>0.66690000000000005</v>
      </c>
      <c r="AX567" s="1">
        <v>2087.9</v>
      </c>
      <c r="AY567">
        <v>0.16300000000000001</v>
      </c>
      <c r="AZ567" s="1">
        <v>1084.6300000000001</v>
      </c>
      <c r="BA567">
        <v>8.4699999999999998E-2</v>
      </c>
      <c r="BB567" s="1">
        <v>1095.1600000000001</v>
      </c>
      <c r="BC567">
        <v>8.5500000000000007E-2</v>
      </c>
      <c r="BD567" s="1">
        <v>12812.85</v>
      </c>
      <c r="BE567" s="1">
        <v>7776.03</v>
      </c>
      <c r="BF567">
        <v>2.6747000000000001</v>
      </c>
      <c r="BG567">
        <v>0.51690000000000003</v>
      </c>
      <c r="BH567">
        <v>0.25219999999999998</v>
      </c>
      <c r="BI567">
        <v>0.1789</v>
      </c>
      <c r="BJ567">
        <v>4.1300000000000003E-2</v>
      </c>
      <c r="BK567">
        <v>1.0699999999999999E-2</v>
      </c>
    </row>
    <row r="568" spans="1:63" x14ac:dyDescent="0.25">
      <c r="A568" t="s">
        <v>568</v>
      </c>
      <c r="B568">
        <v>50468</v>
      </c>
      <c r="C568">
        <v>50</v>
      </c>
      <c r="D568">
        <v>28.46</v>
      </c>
      <c r="E568" s="1">
        <v>1422.89</v>
      </c>
      <c r="F568" s="1">
        <v>1387.86</v>
      </c>
      <c r="G568">
        <v>7.1999999999999998E-3</v>
      </c>
      <c r="H568">
        <v>0</v>
      </c>
      <c r="I568">
        <v>6.4999999999999997E-3</v>
      </c>
      <c r="J568">
        <v>6.9999999999999999E-4</v>
      </c>
      <c r="K568">
        <v>2.6700000000000002E-2</v>
      </c>
      <c r="L568">
        <v>0.92930000000000001</v>
      </c>
      <c r="M568">
        <v>2.9600000000000001E-2</v>
      </c>
      <c r="N568">
        <v>0.1676</v>
      </c>
      <c r="O568">
        <v>1.2E-2</v>
      </c>
      <c r="P568">
        <v>8.0299999999999996E-2</v>
      </c>
      <c r="Q568" s="1">
        <v>61912.65</v>
      </c>
      <c r="R568">
        <v>0.21429999999999999</v>
      </c>
      <c r="S568">
        <v>0.1429</v>
      </c>
      <c r="T568">
        <v>0.64290000000000003</v>
      </c>
      <c r="U568">
        <v>11</v>
      </c>
      <c r="V568" s="1">
        <v>74795.179999999993</v>
      </c>
      <c r="W568">
        <v>121.51</v>
      </c>
      <c r="X568" s="1">
        <v>213789.52</v>
      </c>
      <c r="Y568">
        <v>0.81879999999999997</v>
      </c>
      <c r="Z568">
        <v>4.4400000000000002E-2</v>
      </c>
      <c r="AA568">
        <v>0.1368</v>
      </c>
      <c r="AB568">
        <v>0.1812</v>
      </c>
      <c r="AC568">
        <v>213.79</v>
      </c>
      <c r="AD568" s="1">
        <v>7716.01</v>
      </c>
      <c r="AE568">
        <v>865.79</v>
      </c>
      <c r="AF568" s="1">
        <v>205171.65</v>
      </c>
      <c r="AG568">
        <v>485</v>
      </c>
      <c r="AH568" s="1">
        <v>41895</v>
      </c>
      <c r="AI568" s="1">
        <v>77366</v>
      </c>
      <c r="AJ568">
        <v>51.2</v>
      </c>
      <c r="AK568">
        <v>33.6</v>
      </c>
      <c r="AL568">
        <v>35.49</v>
      </c>
      <c r="AM568">
        <v>2.6</v>
      </c>
      <c r="AN568">
        <v>0</v>
      </c>
      <c r="AO568">
        <v>0.97360000000000002</v>
      </c>
      <c r="AP568" s="1">
        <v>1328.03</v>
      </c>
      <c r="AQ568" s="1">
        <v>1367.47</v>
      </c>
      <c r="AR568" s="1">
        <v>7265.76</v>
      </c>
      <c r="AS568">
        <v>555.5</v>
      </c>
      <c r="AT568">
        <v>191</v>
      </c>
      <c r="AU568" s="1">
        <v>10707.75</v>
      </c>
      <c r="AV568" s="1">
        <v>3758.36</v>
      </c>
      <c r="AW568">
        <v>0.31540000000000001</v>
      </c>
      <c r="AX568" s="1">
        <v>6229.1</v>
      </c>
      <c r="AY568">
        <v>0.52270000000000005</v>
      </c>
      <c r="AZ568" s="1">
        <v>1554.27</v>
      </c>
      <c r="BA568">
        <v>0.13039999999999999</v>
      </c>
      <c r="BB568">
        <v>374.92</v>
      </c>
      <c r="BC568">
        <v>3.15E-2</v>
      </c>
      <c r="BD568" s="1">
        <v>11916.65</v>
      </c>
      <c r="BE568" s="1">
        <v>3197.24</v>
      </c>
      <c r="BF568">
        <v>0.56289999999999996</v>
      </c>
      <c r="BG568">
        <v>0.56850000000000001</v>
      </c>
      <c r="BH568">
        <v>0.2354</v>
      </c>
      <c r="BI568">
        <v>0.12139999999999999</v>
      </c>
      <c r="BJ568">
        <v>4.7800000000000002E-2</v>
      </c>
      <c r="BK568">
        <v>2.69E-2</v>
      </c>
    </row>
    <row r="569" spans="1:63" x14ac:dyDescent="0.25">
      <c r="A569" t="s">
        <v>569</v>
      </c>
      <c r="B569">
        <v>49031</v>
      </c>
      <c r="C569">
        <v>176</v>
      </c>
      <c r="D569">
        <v>5.27</v>
      </c>
      <c r="E569">
        <v>927.11</v>
      </c>
      <c r="F569">
        <v>899.27</v>
      </c>
      <c r="G569">
        <v>0</v>
      </c>
      <c r="H569">
        <v>0</v>
      </c>
      <c r="I569">
        <v>2.2000000000000001E-3</v>
      </c>
      <c r="J569">
        <v>0</v>
      </c>
      <c r="K569">
        <v>2.4500000000000001E-2</v>
      </c>
      <c r="L569">
        <v>0.95330000000000004</v>
      </c>
      <c r="M569">
        <v>0.02</v>
      </c>
      <c r="N569">
        <v>0.33079999999999998</v>
      </c>
      <c r="O569">
        <v>6.6E-3</v>
      </c>
      <c r="P569">
        <v>0.17299999999999999</v>
      </c>
      <c r="Q569" s="1">
        <v>56947.040000000001</v>
      </c>
      <c r="R569">
        <v>9.7199999999999995E-2</v>
      </c>
      <c r="S569">
        <v>0.30559999999999998</v>
      </c>
      <c r="T569">
        <v>0.59719999999999995</v>
      </c>
      <c r="U569">
        <v>9</v>
      </c>
      <c r="V569" s="1">
        <v>61701.22</v>
      </c>
      <c r="W569">
        <v>99.4</v>
      </c>
      <c r="X569" s="1">
        <v>196792.82</v>
      </c>
      <c r="Y569">
        <v>0.75539999999999996</v>
      </c>
      <c r="Z569">
        <v>5.8799999999999998E-2</v>
      </c>
      <c r="AA569">
        <v>0.18579999999999999</v>
      </c>
      <c r="AB569">
        <v>0.24460000000000001</v>
      </c>
      <c r="AC569">
        <v>196.79</v>
      </c>
      <c r="AD569" s="1">
        <v>5110.96</v>
      </c>
      <c r="AE569">
        <v>480.9</v>
      </c>
      <c r="AF569" s="1">
        <v>200258.88</v>
      </c>
      <c r="AG569">
        <v>477</v>
      </c>
      <c r="AH569" s="1">
        <v>34282</v>
      </c>
      <c r="AI569" s="1">
        <v>56196</v>
      </c>
      <c r="AJ569">
        <v>30.8</v>
      </c>
      <c r="AK569">
        <v>24.96</v>
      </c>
      <c r="AL569">
        <v>23.69</v>
      </c>
      <c r="AM569">
        <v>4</v>
      </c>
      <c r="AN569">
        <v>659.54</v>
      </c>
      <c r="AO569">
        <v>1.5073000000000001</v>
      </c>
      <c r="AP569" s="1">
        <v>1744.23</v>
      </c>
      <c r="AQ569" s="1">
        <v>3401.82</v>
      </c>
      <c r="AR569" s="1">
        <v>7927.31</v>
      </c>
      <c r="AS569">
        <v>593.04999999999995</v>
      </c>
      <c r="AT569">
        <v>670.95</v>
      </c>
      <c r="AU569" s="1">
        <v>14337.35</v>
      </c>
      <c r="AV569" s="1">
        <v>6455.76</v>
      </c>
      <c r="AW569">
        <v>0.37930000000000003</v>
      </c>
      <c r="AX569" s="1">
        <v>6157.65</v>
      </c>
      <c r="AY569">
        <v>0.36180000000000001</v>
      </c>
      <c r="AZ569" s="1">
        <v>3416.53</v>
      </c>
      <c r="BA569">
        <v>0.20069999999999999</v>
      </c>
      <c r="BB569">
        <v>990.85</v>
      </c>
      <c r="BC569">
        <v>5.8200000000000002E-2</v>
      </c>
      <c r="BD569" s="1">
        <v>17020.78</v>
      </c>
      <c r="BE569" s="1">
        <v>4307.47</v>
      </c>
      <c r="BF569">
        <v>1.7093</v>
      </c>
      <c r="BG569">
        <v>0.48720000000000002</v>
      </c>
      <c r="BH569">
        <v>0.21870000000000001</v>
      </c>
      <c r="BI569">
        <v>0.21759999999999999</v>
      </c>
      <c r="BJ569">
        <v>2.5399999999999999E-2</v>
      </c>
      <c r="BK569">
        <v>5.11E-2</v>
      </c>
    </row>
    <row r="570" spans="1:63" x14ac:dyDescent="0.25">
      <c r="A570" t="s">
        <v>570</v>
      </c>
      <c r="B570">
        <v>45971</v>
      </c>
      <c r="C570">
        <v>63</v>
      </c>
      <c r="D570">
        <v>7.27</v>
      </c>
      <c r="E570">
        <v>458.28</v>
      </c>
      <c r="F570">
        <v>493.79</v>
      </c>
      <c r="G570">
        <v>0</v>
      </c>
      <c r="H570">
        <v>0</v>
      </c>
      <c r="I570">
        <v>2.63E-2</v>
      </c>
      <c r="J570">
        <v>0</v>
      </c>
      <c r="K570">
        <v>1.21E-2</v>
      </c>
      <c r="L570">
        <v>0.95550000000000002</v>
      </c>
      <c r="M570">
        <v>6.1000000000000004E-3</v>
      </c>
      <c r="N570">
        <v>0.23730000000000001</v>
      </c>
      <c r="O570">
        <v>0</v>
      </c>
      <c r="P570">
        <v>0.14050000000000001</v>
      </c>
      <c r="Q570" s="1">
        <v>52837.9</v>
      </c>
      <c r="R570">
        <v>0.15</v>
      </c>
      <c r="S570">
        <v>0.18329999999999999</v>
      </c>
      <c r="T570">
        <v>0.66669999999999996</v>
      </c>
      <c r="U570">
        <v>4.2</v>
      </c>
      <c r="V570" s="1">
        <v>82292.759999999995</v>
      </c>
      <c r="W570">
        <v>104.45</v>
      </c>
      <c r="X570" s="1">
        <v>154448.13</v>
      </c>
      <c r="Y570">
        <v>0.94079999999999997</v>
      </c>
      <c r="Z570">
        <v>4.07E-2</v>
      </c>
      <c r="AA570">
        <v>1.8499999999999999E-2</v>
      </c>
      <c r="AB570">
        <v>5.9200000000000003E-2</v>
      </c>
      <c r="AC570">
        <v>154.44999999999999</v>
      </c>
      <c r="AD570" s="1">
        <v>3699.71</v>
      </c>
      <c r="AE570">
        <v>560.63</v>
      </c>
      <c r="AF570" s="1">
        <v>167657.03</v>
      </c>
      <c r="AG570">
        <v>375</v>
      </c>
      <c r="AH570" s="1">
        <v>38161</v>
      </c>
      <c r="AI570" s="1">
        <v>57699</v>
      </c>
      <c r="AJ570">
        <v>34.9</v>
      </c>
      <c r="AK570">
        <v>23.82</v>
      </c>
      <c r="AL570">
        <v>22</v>
      </c>
      <c r="AM570">
        <v>4.4000000000000004</v>
      </c>
      <c r="AN570" s="1">
        <v>1728.14</v>
      </c>
      <c r="AO570">
        <v>1.3806</v>
      </c>
      <c r="AP570" s="1">
        <v>1906.51</v>
      </c>
      <c r="AQ570" s="1">
        <v>2716.53</v>
      </c>
      <c r="AR570" s="1">
        <v>8474.98</v>
      </c>
      <c r="AS570">
        <v>472.41</v>
      </c>
      <c r="AT570" s="1">
        <v>1038.45</v>
      </c>
      <c r="AU570" s="1">
        <v>14608.87</v>
      </c>
      <c r="AV570" s="1">
        <v>8238.17</v>
      </c>
      <c r="AW570">
        <v>0.54279999999999995</v>
      </c>
      <c r="AX570" s="1">
        <v>4425.54</v>
      </c>
      <c r="AY570">
        <v>0.29160000000000003</v>
      </c>
      <c r="AZ570" s="1">
        <v>1908.23</v>
      </c>
      <c r="BA570">
        <v>0.12570000000000001</v>
      </c>
      <c r="BB570">
        <v>604.55999999999995</v>
      </c>
      <c r="BC570">
        <v>3.9800000000000002E-2</v>
      </c>
      <c r="BD570" s="1">
        <v>15176.49</v>
      </c>
      <c r="BE570" s="1">
        <v>8037.69</v>
      </c>
      <c r="BF570">
        <v>2.2347999999999999</v>
      </c>
      <c r="BG570">
        <v>0.49869999999999998</v>
      </c>
      <c r="BH570">
        <v>0.22650000000000001</v>
      </c>
      <c r="BI570">
        <v>0.2079</v>
      </c>
      <c r="BJ570">
        <v>5.7200000000000001E-2</v>
      </c>
      <c r="BK570">
        <v>9.7000000000000003E-3</v>
      </c>
    </row>
    <row r="571" spans="1:63" x14ac:dyDescent="0.25">
      <c r="A571" t="s">
        <v>571</v>
      </c>
      <c r="B571">
        <v>50252</v>
      </c>
      <c r="C571">
        <v>13</v>
      </c>
      <c r="D571">
        <v>56.57</v>
      </c>
      <c r="E571">
        <v>735.42</v>
      </c>
      <c r="F571">
        <v>968.74</v>
      </c>
      <c r="G571">
        <v>6.1999999999999998E-3</v>
      </c>
      <c r="H571">
        <v>0</v>
      </c>
      <c r="I571">
        <v>1.7500000000000002E-2</v>
      </c>
      <c r="J571">
        <v>1E-3</v>
      </c>
      <c r="K571">
        <v>2.58E-2</v>
      </c>
      <c r="L571">
        <v>0.89270000000000005</v>
      </c>
      <c r="M571">
        <v>5.6800000000000003E-2</v>
      </c>
      <c r="N571">
        <v>0.47520000000000001</v>
      </c>
      <c r="O571">
        <v>2.0999999999999999E-3</v>
      </c>
      <c r="P571">
        <v>0.15890000000000001</v>
      </c>
      <c r="Q571" s="1">
        <v>58937.07</v>
      </c>
      <c r="R571">
        <v>0.2</v>
      </c>
      <c r="S571">
        <v>0.32</v>
      </c>
      <c r="T571">
        <v>0.48</v>
      </c>
      <c r="U571">
        <v>9.15</v>
      </c>
      <c r="V571" s="1">
        <v>60774.81</v>
      </c>
      <c r="W571">
        <v>78.349999999999994</v>
      </c>
      <c r="X571" s="1">
        <v>137368.01999999999</v>
      </c>
      <c r="Y571">
        <v>0.65649999999999997</v>
      </c>
      <c r="Z571">
        <v>0.1487</v>
      </c>
      <c r="AA571">
        <v>0.1948</v>
      </c>
      <c r="AB571">
        <v>0.34350000000000003</v>
      </c>
      <c r="AC571">
        <v>137.37</v>
      </c>
      <c r="AD571" s="1">
        <v>5047.99</v>
      </c>
      <c r="AE571">
        <v>561.62</v>
      </c>
      <c r="AF571" s="1">
        <v>88054.56</v>
      </c>
      <c r="AG571">
        <v>64</v>
      </c>
      <c r="AH571" s="1">
        <v>32715</v>
      </c>
      <c r="AI571" s="1">
        <v>49465</v>
      </c>
      <c r="AJ571">
        <v>55.4</v>
      </c>
      <c r="AK571">
        <v>31.04</v>
      </c>
      <c r="AL571">
        <v>37.520000000000003</v>
      </c>
      <c r="AM571">
        <v>6</v>
      </c>
      <c r="AN571">
        <v>0</v>
      </c>
      <c r="AO571">
        <v>0.73829999999999996</v>
      </c>
      <c r="AP571" s="1">
        <v>1534.23</v>
      </c>
      <c r="AQ571" s="1">
        <v>2391.16</v>
      </c>
      <c r="AR571" s="1">
        <v>5779.28</v>
      </c>
      <c r="AS571">
        <v>642.75</v>
      </c>
      <c r="AT571">
        <v>123.76</v>
      </c>
      <c r="AU571" s="1">
        <v>10471.18</v>
      </c>
      <c r="AV571" s="1">
        <v>5882.65</v>
      </c>
      <c r="AW571">
        <v>0.46029999999999999</v>
      </c>
      <c r="AX571" s="1">
        <v>3400.85</v>
      </c>
      <c r="AY571">
        <v>0.2661</v>
      </c>
      <c r="AZ571" s="1">
        <v>2699.96</v>
      </c>
      <c r="BA571">
        <v>0.2112</v>
      </c>
      <c r="BB571">
        <v>797.45</v>
      </c>
      <c r="BC571">
        <v>6.2399999999999997E-2</v>
      </c>
      <c r="BD571" s="1">
        <v>12780.91</v>
      </c>
      <c r="BE571" s="1">
        <v>8179.28</v>
      </c>
      <c r="BF571">
        <v>2.3376000000000001</v>
      </c>
      <c r="BG571">
        <v>0.55179999999999996</v>
      </c>
      <c r="BH571">
        <v>0.19689999999999999</v>
      </c>
      <c r="BI571">
        <v>0.18379999999999999</v>
      </c>
      <c r="BJ571">
        <v>5.5100000000000003E-2</v>
      </c>
      <c r="BK571">
        <v>1.24E-2</v>
      </c>
    </row>
    <row r="572" spans="1:63" x14ac:dyDescent="0.25">
      <c r="A572" t="s">
        <v>572</v>
      </c>
      <c r="B572">
        <v>45658</v>
      </c>
      <c r="C572">
        <v>68</v>
      </c>
      <c r="D572">
        <v>16.62</v>
      </c>
      <c r="E572" s="1">
        <v>1130.07</v>
      </c>
      <c r="F572">
        <v>961.91</v>
      </c>
      <c r="G572">
        <v>4.1999999999999997E-3</v>
      </c>
      <c r="H572">
        <v>0</v>
      </c>
      <c r="I572">
        <v>1.14E-2</v>
      </c>
      <c r="J572">
        <v>1E-3</v>
      </c>
      <c r="K572">
        <v>3.95E-2</v>
      </c>
      <c r="L572">
        <v>0.90639999999999998</v>
      </c>
      <c r="M572">
        <v>3.7400000000000003E-2</v>
      </c>
      <c r="N572">
        <v>0.34810000000000002</v>
      </c>
      <c r="O572">
        <v>2E-3</v>
      </c>
      <c r="P572">
        <v>0.1406</v>
      </c>
      <c r="Q572" s="1">
        <v>57664.12</v>
      </c>
      <c r="R572">
        <v>0.2</v>
      </c>
      <c r="S572">
        <v>0.25879999999999997</v>
      </c>
      <c r="T572">
        <v>0.54120000000000001</v>
      </c>
      <c r="U572">
        <v>7.55</v>
      </c>
      <c r="V572" s="1">
        <v>77930.16</v>
      </c>
      <c r="W572">
        <v>139.57</v>
      </c>
      <c r="X572" s="1">
        <v>203372.78</v>
      </c>
      <c r="Y572">
        <v>0.74990000000000001</v>
      </c>
      <c r="Z572">
        <v>0.1709</v>
      </c>
      <c r="AA572">
        <v>7.9200000000000007E-2</v>
      </c>
      <c r="AB572">
        <v>0.25009999999999999</v>
      </c>
      <c r="AC572">
        <v>203.37</v>
      </c>
      <c r="AD572" s="1">
        <v>5507.13</v>
      </c>
      <c r="AE572">
        <v>613.69000000000005</v>
      </c>
      <c r="AF572" s="1">
        <v>184128.78</v>
      </c>
      <c r="AG572">
        <v>424</v>
      </c>
      <c r="AH572" s="1">
        <v>36114</v>
      </c>
      <c r="AI572" s="1">
        <v>52906</v>
      </c>
      <c r="AJ572">
        <v>34.81</v>
      </c>
      <c r="AK572">
        <v>26.42</v>
      </c>
      <c r="AL572">
        <v>26.4</v>
      </c>
      <c r="AM572">
        <v>3.7</v>
      </c>
      <c r="AN572" s="1">
        <v>1858.26</v>
      </c>
      <c r="AO572">
        <v>1.4358</v>
      </c>
      <c r="AP572" s="1">
        <v>2271.3200000000002</v>
      </c>
      <c r="AQ572" s="1">
        <v>2139.67</v>
      </c>
      <c r="AR572" s="1">
        <v>7221.05</v>
      </c>
      <c r="AS572" s="1">
        <v>1151.18</v>
      </c>
      <c r="AT572">
        <v>692.67</v>
      </c>
      <c r="AU572" s="1">
        <v>13475.89</v>
      </c>
      <c r="AV572" s="1">
        <v>6017.3</v>
      </c>
      <c r="AW572">
        <v>0.3669</v>
      </c>
      <c r="AX572" s="1">
        <v>7624.88</v>
      </c>
      <c r="AY572">
        <v>0.46500000000000002</v>
      </c>
      <c r="AZ572" s="1">
        <v>1299.4000000000001</v>
      </c>
      <c r="BA572">
        <v>7.9200000000000007E-2</v>
      </c>
      <c r="BB572" s="1">
        <v>1457.32</v>
      </c>
      <c r="BC572">
        <v>8.8900000000000007E-2</v>
      </c>
      <c r="BD572" s="1">
        <v>16398.91</v>
      </c>
      <c r="BE572" s="1">
        <v>4253.54</v>
      </c>
      <c r="BF572">
        <v>1.0089999999999999</v>
      </c>
      <c r="BG572">
        <v>0.50770000000000004</v>
      </c>
      <c r="BH572">
        <v>0.1875</v>
      </c>
      <c r="BI572">
        <v>0.23669999999999999</v>
      </c>
      <c r="BJ572">
        <v>2.2100000000000002E-2</v>
      </c>
      <c r="BK572">
        <v>4.5999999999999999E-2</v>
      </c>
    </row>
    <row r="573" spans="1:63" x14ac:dyDescent="0.25">
      <c r="A573" t="s">
        <v>573</v>
      </c>
      <c r="B573">
        <v>45021</v>
      </c>
      <c r="C573">
        <v>85</v>
      </c>
      <c r="D573">
        <v>17.61</v>
      </c>
      <c r="E573" s="1">
        <v>1496.74</v>
      </c>
      <c r="F573" s="1">
        <v>1272.8800000000001</v>
      </c>
      <c r="G573">
        <v>2.3999999999999998E-3</v>
      </c>
      <c r="H573">
        <v>0</v>
      </c>
      <c r="I573">
        <v>1.6000000000000001E-3</v>
      </c>
      <c r="J573">
        <v>2.3999999999999998E-3</v>
      </c>
      <c r="K573">
        <v>9.4000000000000004E-3</v>
      </c>
      <c r="L573">
        <v>0.96389999999999998</v>
      </c>
      <c r="M573">
        <v>2.0400000000000001E-2</v>
      </c>
      <c r="N573">
        <v>0.99939999999999996</v>
      </c>
      <c r="O573">
        <v>8.0000000000000004E-4</v>
      </c>
      <c r="P573">
        <v>0.1794</v>
      </c>
      <c r="Q573" s="1">
        <v>60287.81</v>
      </c>
      <c r="R573">
        <v>0.125</v>
      </c>
      <c r="S573">
        <v>0.26790000000000003</v>
      </c>
      <c r="T573">
        <v>0.60709999999999997</v>
      </c>
      <c r="U573">
        <v>8.3000000000000007</v>
      </c>
      <c r="V573" s="1">
        <v>92284.7</v>
      </c>
      <c r="W573">
        <v>170.09</v>
      </c>
      <c r="X573" s="1">
        <v>89311.08</v>
      </c>
      <c r="Y573">
        <v>0.6754</v>
      </c>
      <c r="Z573">
        <v>0.1255</v>
      </c>
      <c r="AA573">
        <v>0.1991</v>
      </c>
      <c r="AB573">
        <v>0.3246</v>
      </c>
      <c r="AC573">
        <v>89.31</v>
      </c>
      <c r="AD573" s="1">
        <v>1980.85</v>
      </c>
      <c r="AE573">
        <v>221.91</v>
      </c>
      <c r="AF573" s="1">
        <v>77800.289999999994</v>
      </c>
      <c r="AG573">
        <v>45</v>
      </c>
      <c r="AH573" s="1">
        <v>29314</v>
      </c>
      <c r="AI573" s="1">
        <v>37572</v>
      </c>
      <c r="AJ573">
        <v>22.5</v>
      </c>
      <c r="AK573">
        <v>22.07</v>
      </c>
      <c r="AL573">
        <v>22.26</v>
      </c>
      <c r="AM573">
        <v>3.5</v>
      </c>
      <c r="AN573">
        <v>0</v>
      </c>
      <c r="AO573">
        <v>0.85019999999999996</v>
      </c>
      <c r="AP573" s="1">
        <v>1910.62</v>
      </c>
      <c r="AQ573" s="1">
        <v>3384.75</v>
      </c>
      <c r="AR573" s="1">
        <v>8372.58</v>
      </c>
      <c r="AS573">
        <v>631.79</v>
      </c>
      <c r="AT573">
        <v>561.47</v>
      </c>
      <c r="AU573" s="1">
        <v>14861.21</v>
      </c>
      <c r="AV573" s="1">
        <v>11564.98</v>
      </c>
      <c r="AW573">
        <v>0.69789999999999996</v>
      </c>
      <c r="AX573" s="1">
        <v>1859.83</v>
      </c>
      <c r="AY573">
        <v>0.11219999999999999</v>
      </c>
      <c r="AZ573">
        <v>994.13</v>
      </c>
      <c r="BA573">
        <v>0.06</v>
      </c>
      <c r="BB573" s="1">
        <v>2152.62</v>
      </c>
      <c r="BC573">
        <v>0.12989999999999999</v>
      </c>
      <c r="BD573" s="1">
        <v>16571.57</v>
      </c>
      <c r="BE573" s="1">
        <v>9309.27</v>
      </c>
      <c r="BF573">
        <v>5.0336999999999996</v>
      </c>
      <c r="BG573">
        <v>0.49609999999999999</v>
      </c>
      <c r="BH573">
        <v>0.2278</v>
      </c>
      <c r="BI573">
        <v>0.23139999999999999</v>
      </c>
      <c r="BJ573">
        <v>3.3399999999999999E-2</v>
      </c>
      <c r="BK573">
        <v>1.1299999999999999E-2</v>
      </c>
    </row>
    <row r="574" spans="1:63" x14ac:dyDescent="0.25">
      <c r="A574" t="s">
        <v>574</v>
      </c>
      <c r="B574">
        <v>45039</v>
      </c>
      <c r="C574">
        <v>10</v>
      </c>
      <c r="D574">
        <v>73.599999999999994</v>
      </c>
      <c r="E574">
        <v>736.04</v>
      </c>
      <c r="F574">
        <v>693.02</v>
      </c>
      <c r="G574">
        <v>0</v>
      </c>
      <c r="H574">
        <v>1.4E-3</v>
      </c>
      <c r="I574">
        <v>2.8899999999999999E-2</v>
      </c>
      <c r="J574">
        <v>0</v>
      </c>
      <c r="K574">
        <v>7.1999999999999998E-3</v>
      </c>
      <c r="L574">
        <v>0.84699999999999998</v>
      </c>
      <c r="M574">
        <v>0.1154</v>
      </c>
      <c r="N574">
        <v>0.99919999999999998</v>
      </c>
      <c r="O574">
        <v>0</v>
      </c>
      <c r="P574">
        <v>0.14349999999999999</v>
      </c>
      <c r="Q574" s="1">
        <v>55897.72</v>
      </c>
      <c r="R574">
        <v>0.2059</v>
      </c>
      <c r="S574">
        <v>0.32350000000000001</v>
      </c>
      <c r="T574">
        <v>0.47060000000000002</v>
      </c>
      <c r="U574">
        <v>5.2</v>
      </c>
      <c r="V574" s="1">
        <v>75389.58</v>
      </c>
      <c r="W574">
        <v>138.34</v>
      </c>
      <c r="X574" s="1">
        <v>76586.37</v>
      </c>
      <c r="Y574">
        <v>0.73909999999999998</v>
      </c>
      <c r="Z574">
        <v>0.1</v>
      </c>
      <c r="AA574">
        <v>0.16089999999999999</v>
      </c>
      <c r="AB574">
        <v>0.26090000000000002</v>
      </c>
      <c r="AC574">
        <v>76.59</v>
      </c>
      <c r="AD574" s="1">
        <v>1846.28</v>
      </c>
      <c r="AE574">
        <v>251.05</v>
      </c>
      <c r="AF574" s="1">
        <v>57939.63</v>
      </c>
      <c r="AG574">
        <v>15</v>
      </c>
      <c r="AH574" s="1">
        <v>28383</v>
      </c>
      <c r="AI574" s="1">
        <v>41368</v>
      </c>
      <c r="AJ574">
        <v>34.299999999999997</v>
      </c>
      <c r="AK574">
        <v>22</v>
      </c>
      <c r="AL574">
        <v>23.28</v>
      </c>
      <c r="AM574">
        <v>2.6</v>
      </c>
      <c r="AN574">
        <v>0</v>
      </c>
      <c r="AO574">
        <v>0.57299999999999995</v>
      </c>
      <c r="AP574" s="1">
        <v>2320.7199999999998</v>
      </c>
      <c r="AQ574" s="1">
        <v>3255.57</v>
      </c>
      <c r="AR574" s="1">
        <v>9269.67</v>
      </c>
      <c r="AS574">
        <v>519</v>
      </c>
      <c r="AT574">
        <v>588.11</v>
      </c>
      <c r="AU574" s="1">
        <v>15953.08</v>
      </c>
      <c r="AV574" s="1">
        <v>13277.43</v>
      </c>
      <c r="AW574">
        <v>0.74329999999999996</v>
      </c>
      <c r="AX574" s="1">
        <v>1545.23</v>
      </c>
      <c r="AY574">
        <v>8.6499999999999994E-2</v>
      </c>
      <c r="AZ574" s="1">
        <v>1638.24</v>
      </c>
      <c r="BA574">
        <v>9.1700000000000004E-2</v>
      </c>
      <c r="BB574" s="1">
        <v>1402.7</v>
      </c>
      <c r="BC574">
        <v>7.85E-2</v>
      </c>
      <c r="BD574" s="1">
        <v>17863.61</v>
      </c>
      <c r="BE574" s="1">
        <v>11613.76</v>
      </c>
      <c r="BF574">
        <v>6.0069999999999997</v>
      </c>
      <c r="BG574">
        <v>0.50260000000000005</v>
      </c>
      <c r="BH574">
        <v>0.25940000000000002</v>
      </c>
      <c r="BI574">
        <v>0.20119999999999999</v>
      </c>
      <c r="BJ574">
        <v>3.0599999999999999E-2</v>
      </c>
      <c r="BK574">
        <v>6.1999999999999998E-3</v>
      </c>
    </row>
    <row r="575" spans="1:63" x14ac:dyDescent="0.25">
      <c r="A575" t="s">
        <v>575</v>
      </c>
      <c r="B575">
        <v>48389</v>
      </c>
      <c r="C575">
        <v>111</v>
      </c>
      <c r="D575">
        <v>15.98</v>
      </c>
      <c r="E575" s="1">
        <v>1774.31</v>
      </c>
      <c r="F575" s="1">
        <v>1879.42</v>
      </c>
      <c r="G575">
        <v>6.4000000000000003E-3</v>
      </c>
      <c r="H575">
        <v>0</v>
      </c>
      <c r="I575">
        <v>1.6000000000000001E-3</v>
      </c>
      <c r="J575">
        <v>0</v>
      </c>
      <c r="K575">
        <v>1.44E-2</v>
      </c>
      <c r="L575">
        <v>0.95530000000000004</v>
      </c>
      <c r="M575">
        <v>2.24E-2</v>
      </c>
      <c r="N575">
        <v>0.35070000000000001</v>
      </c>
      <c r="O575">
        <v>3.7000000000000002E-3</v>
      </c>
      <c r="P575">
        <v>0.14269999999999999</v>
      </c>
      <c r="Q575" s="1">
        <v>53386.66</v>
      </c>
      <c r="R575">
        <v>0.13289999999999999</v>
      </c>
      <c r="S575">
        <v>0.1678</v>
      </c>
      <c r="T575">
        <v>0.69930000000000003</v>
      </c>
      <c r="U575">
        <v>14.2</v>
      </c>
      <c r="V575" s="1">
        <v>69173.41</v>
      </c>
      <c r="W575">
        <v>119.7</v>
      </c>
      <c r="X575" s="1">
        <v>157807.12</v>
      </c>
      <c r="Y575">
        <v>0.80089999999999995</v>
      </c>
      <c r="Z575">
        <v>6.7100000000000007E-2</v>
      </c>
      <c r="AA575">
        <v>0.1321</v>
      </c>
      <c r="AB575">
        <v>0.1991</v>
      </c>
      <c r="AC575">
        <v>157.81</v>
      </c>
      <c r="AD575" s="1">
        <v>3704.08</v>
      </c>
      <c r="AE575">
        <v>424.25</v>
      </c>
      <c r="AF575" s="1">
        <v>126069.61</v>
      </c>
      <c r="AG575">
        <v>167</v>
      </c>
      <c r="AH575" s="1">
        <v>33002</v>
      </c>
      <c r="AI575" s="1">
        <v>56930</v>
      </c>
      <c r="AJ575">
        <v>32.1</v>
      </c>
      <c r="AK575">
        <v>22.01</v>
      </c>
      <c r="AL575">
        <v>23.92</v>
      </c>
      <c r="AM575">
        <v>4.5999999999999996</v>
      </c>
      <c r="AN575">
        <v>0</v>
      </c>
      <c r="AO575">
        <v>0.70609999999999995</v>
      </c>
      <c r="AP575" s="1">
        <v>1179.19</v>
      </c>
      <c r="AQ575" s="1">
        <v>1978.98</v>
      </c>
      <c r="AR575" s="1">
        <v>6276.02</v>
      </c>
      <c r="AS575">
        <v>790.48</v>
      </c>
      <c r="AT575">
        <v>485.1</v>
      </c>
      <c r="AU575" s="1">
        <v>10709.77</v>
      </c>
      <c r="AV575" s="1">
        <v>6549.42</v>
      </c>
      <c r="AW575">
        <v>0.53639999999999999</v>
      </c>
      <c r="AX575" s="1">
        <v>2702.04</v>
      </c>
      <c r="AY575">
        <v>0.2213</v>
      </c>
      <c r="AZ575" s="1">
        <v>2170.6999999999998</v>
      </c>
      <c r="BA575">
        <v>0.17780000000000001</v>
      </c>
      <c r="BB575">
        <v>787.98</v>
      </c>
      <c r="BC575">
        <v>6.4500000000000002E-2</v>
      </c>
      <c r="BD575" s="1">
        <v>12210.14</v>
      </c>
      <c r="BE575" s="1">
        <v>6853.04</v>
      </c>
      <c r="BF575">
        <v>1.6567000000000001</v>
      </c>
      <c r="BG575">
        <v>0.55869999999999997</v>
      </c>
      <c r="BH575">
        <v>0.23569999999999999</v>
      </c>
      <c r="BI575">
        <v>0.16619999999999999</v>
      </c>
      <c r="BJ575">
        <v>3.1399999999999997E-2</v>
      </c>
      <c r="BK575">
        <v>7.9000000000000008E-3</v>
      </c>
    </row>
    <row r="576" spans="1:63" x14ac:dyDescent="0.25">
      <c r="A576" t="s">
        <v>576</v>
      </c>
      <c r="B576">
        <v>45054</v>
      </c>
      <c r="C576">
        <v>10</v>
      </c>
      <c r="D576">
        <v>346.66</v>
      </c>
      <c r="E576" s="1">
        <v>3466.6</v>
      </c>
      <c r="F576" s="1">
        <v>3505.6</v>
      </c>
      <c r="G576">
        <v>1.4E-2</v>
      </c>
      <c r="H576">
        <v>1.4E-3</v>
      </c>
      <c r="I576">
        <v>0.1905</v>
      </c>
      <c r="J576">
        <v>3.0999999999999999E-3</v>
      </c>
      <c r="K576">
        <v>9.64E-2</v>
      </c>
      <c r="L576">
        <v>0.6129</v>
      </c>
      <c r="M576">
        <v>8.1600000000000006E-2</v>
      </c>
      <c r="N576">
        <v>0.62619999999999998</v>
      </c>
      <c r="O576">
        <v>7.3800000000000004E-2</v>
      </c>
      <c r="P576">
        <v>0.1948</v>
      </c>
      <c r="Q576" s="1">
        <v>68017.210000000006</v>
      </c>
      <c r="R576">
        <v>0.1336</v>
      </c>
      <c r="S576">
        <v>0.24429999999999999</v>
      </c>
      <c r="T576">
        <v>0.62209999999999999</v>
      </c>
      <c r="U576">
        <v>21</v>
      </c>
      <c r="V576" s="1">
        <v>108409.14</v>
      </c>
      <c r="W576">
        <v>161.13</v>
      </c>
      <c r="X576" s="1">
        <v>113756.7</v>
      </c>
      <c r="Y576">
        <v>0.70840000000000003</v>
      </c>
      <c r="Z576">
        <v>0.26479999999999998</v>
      </c>
      <c r="AA576">
        <v>2.6800000000000001E-2</v>
      </c>
      <c r="AB576">
        <v>0.29160000000000003</v>
      </c>
      <c r="AC576">
        <v>113.76</v>
      </c>
      <c r="AD576" s="1">
        <v>6213.76</v>
      </c>
      <c r="AE576">
        <v>688.9</v>
      </c>
      <c r="AF576" s="1">
        <v>107876.05</v>
      </c>
      <c r="AG576">
        <v>107</v>
      </c>
      <c r="AH576" s="1">
        <v>32716</v>
      </c>
      <c r="AI576" s="1">
        <v>45804</v>
      </c>
      <c r="AJ576">
        <v>77.63</v>
      </c>
      <c r="AK576">
        <v>51.49</v>
      </c>
      <c r="AL576">
        <v>60.67</v>
      </c>
      <c r="AM576">
        <v>5.7</v>
      </c>
      <c r="AN576">
        <v>0</v>
      </c>
      <c r="AO576">
        <v>1.1678999999999999</v>
      </c>
      <c r="AP576" s="1">
        <v>1320.3</v>
      </c>
      <c r="AQ576" s="1">
        <v>1928.27</v>
      </c>
      <c r="AR576" s="1">
        <v>7787.05</v>
      </c>
      <c r="AS576">
        <v>915.67</v>
      </c>
      <c r="AT576">
        <v>487.45</v>
      </c>
      <c r="AU576" s="1">
        <v>12438.74</v>
      </c>
      <c r="AV576" s="1">
        <v>6842.32</v>
      </c>
      <c r="AW576">
        <v>0.48080000000000001</v>
      </c>
      <c r="AX576" s="1">
        <v>5287.95</v>
      </c>
      <c r="AY576">
        <v>0.37159999999999999</v>
      </c>
      <c r="AZ576">
        <v>975.04</v>
      </c>
      <c r="BA576">
        <v>6.8500000000000005E-2</v>
      </c>
      <c r="BB576" s="1">
        <v>1125.42</v>
      </c>
      <c r="BC576">
        <v>7.9100000000000004E-2</v>
      </c>
      <c r="BD576" s="1">
        <v>14230.74</v>
      </c>
      <c r="BE576" s="1">
        <v>5467.98</v>
      </c>
      <c r="BF576">
        <v>1.6020000000000001</v>
      </c>
      <c r="BG576">
        <v>0.57489999999999997</v>
      </c>
      <c r="BH576">
        <v>0.2303</v>
      </c>
      <c r="BI576">
        <v>0.1077</v>
      </c>
      <c r="BJ576">
        <v>2.6100000000000002E-2</v>
      </c>
      <c r="BK576">
        <v>6.0999999999999999E-2</v>
      </c>
    </row>
    <row r="577" spans="1:63" x14ac:dyDescent="0.25">
      <c r="A577" t="s">
        <v>577</v>
      </c>
      <c r="B577">
        <v>46359</v>
      </c>
      <c r="C577">
        <v>47</v>
      </c>
      <c r="D577">
        <v>187.89</v>
      </c>
      <c r="E577" s="1">
        <v>8830.81</v>
      </c>
      <c r="F577" s="1">
        <v>8071.49</v>
      </c>
      <c r="G577">
        <v>1.9199999999999998E-2</v>
      </c>
      <c r="H577">
        <v>1.1999999999999999E-3</v>
      </c>
      <c r="I577">
        <v>2.24E-2</v>
      </c>
      <c r="J577">
        <v>2.2000000000000001E-3</v>
      </c>
      <c r="K577">
        <v>4.5100000000000001E-2</v>
      </c>
      <c r="L577">
        <v>0.87019999999999997</v>
      </c>
      <c r="M577">
        <v>3.9600000000000003E-2</v>
      </c>
      <c r="N577">
        <v>0.33489999999999998</v>
      </c>
      <c r="O577">
        <v>1.37E-2</v>
      </c>
      <c r="P577">
        <v>0.14199999999999999</v>
      </c>
      <c r="Q577" s="1">
        <v>64417.22</v>
      </c>
      <c r="R577">
        <v>0.26240000000000002</v>
      </c>
      <c r="S577">
        <v>0.1963</v>
      </c>
      <c r="T577">
        <v>0.5413</v>
      </c>
      <c r="U577">
        <v>36.880000000000003</v>
      </c>
      <c r="V577" s="1">
        <v>103011.52</v>
      </c>
      <c r="W577">
        <v>230.1</v>
      </c>
      <c r="X577" s="1">
        <v>164990.66</v>
      </c>
      <c r="Y577">
        <v>0.71550000000000002</v>
      </c>
      <c r="Z577">
        <v>0.24199999999999999</v>
      </c>
      <c r="AA577">
        <v>4.2500000000000003E-2</v>
      </c>
      <c r="AB577">
        <v>0.28449999999999998</v>
      </c>
      <c r="AC577">
        <v>164.99</v>
      </c>
      <c r="AD577" s="1">
        <v>5006.22</v>
      </c>
      <c r="AE577">
        <v>562.6</v>
      </c>
      <c r="AF577" s="1">
        <v>157506.54</v>
      </c>
      <c r="AG577">
        <v>322</v>
      </c>
      <c r="AH577" s="1">
        <v>38269</v>
      </c>
      <c r="AI577" s="1">
        <v>58541</v>
      </c>
      <c r="AJ577">
        <v>52.74</v>
      </c>
      <c r="AK577">
        <v>28.7</v>
      </c>
      <c r="AL577">
        <v>31.27</v>
      </c>
      <c r="AM577">
        <v>2.4</v>
      </c>
      <c r="AN577">
        <v>0</v>
      </c>
      <c r="AO577">
        <v>0.61619999999999997</v>
      </c>
      <c r="AP577" s="1">
        <v>1219.68</v>
      </c>
      <c r="AQ577" s="1">
        <v>1656.25</v>
      </c>
      <c r="AR577" s="1">
        <v>5891.39</v>
      </c>
      <c r="AS577">
        <v>744.54</v>
      </c>
      <c r="AT577">
        <v>189.15</v>
      </c>
      <c r="AU577" s="1">
        <v>9701</v>
      </c>
      <c r="AV577" s="1">
        <v>4438.78</v>
      </c>
      <c r="AW577">
        <v>0.42470000000000002</v>
      </c>
      <c r="AX577" s="1">
        <v>4635.12</v>
      </c>
      <c r="AY577">
        <v>0.44350000000000001</v>
      </c>
      <c r="AZ577">
        <v>730.09</v>
      </c>
      <c r="BA577">
        <v>6.9900000000000004E-2</v>
      </c>
      <c r="BB577">
        <v>647.24</v>
      </c>
      <c r="BC577">
        <v>6.1899999999999997E-2</v>
      </c>
      <c r="BD577" s="1">
        <v>10451.219999999999</v>
      </c>
      <c r="BE577" s="1">
        <v>3052.4</v>
      </c>
      <c r="BF577">
        <v>0.59219999999999995</v>
      </c>
      <c r="BG577">
        <v>0.50280000000000002</v>
      </c>
      <c r="BH577">
        <v>0.20319999999999999</v>
      </c>
      <c r="BI577">
        <v>0.27239999999999998</v>
      </c>
      <c r="BJ577">
        <v>1.17E-2</v>
      </c>
      <c r="BK577">
        <v>9.9000000000000008E-3</v>
      </c>
    </row>
    <row r="578" spans="1:63" x14ac:dyDescent="0.25">
      <c r="A578" t="s">
        <v>578</v>
      </c>
      <c r="B578">
        <v>47225</v>
      </c>
      <c r="C578">
        <v>47</v>
      </c>
      <c r="D578">
        <v>36.950000000000003</v>
      </c>
      <c r="E578" s="1">
        <v>1736.86</v>
      </c>
      <c r="F578" s="1">
        <v>1826.4</v>
      </c>
      <c r="G578">
        <v>6.0000000000000001E-3</v>
      </c>
      <c r="H578">
        <v>1.1000000000000001E-3</v>
      </c>
      <c r="I578">
        <v>1.15E-2</v>
      </c>
      <c r="J578">
        <v>5.0000000000000001E-4</v>
      </c>
      <c r="K578">
        <v>2.52E-2</v>
      </c>
      <c r="L578">
        <v>0.93920000000000003</v>
      </c>
      <c r="M578">
        <v>1.6400000000000001E-2</v>
      </c>
      <c r="N578">
        <v>9.0499999999999997E-2</v>
      </c>
      <c r="O578">
        <v>9.7000000000000003E-3</v>
      </c>
      <c r="P578">
        <v>9.5699999999999993E-2</v>
      </c>
      <c r="Q578" s="1">
        <v>77150.42</v>
      </c>
      <c r="R578">
        <v>0.128</v>
      </c>
      <c r="S578">
        <v>8.7999999999999995E-2</v>
      </c>
      <c r="T578">
        <v>0.78400000000000003</v>
      </c>
      <c r="U578">
        <v>13</v>
      </c>
      <c r="V578" s="1">
        <v>103150.62</v>
      </c>
      <c r="W578">
        <v>133.54</v>
      </c>
      <c r="X578" s="1">
        <v>389380.32</v>
      </c>
      <c r="Y578">
        <v>0.90180000000000005</v>
      </c>
      <c r="Z578">
        <v>4.4999999999999998E-2</v>
      </c>
      <c r="AA578">
        <v>5.3199999999999997E-2</v>
      </c>
      <c r="AB578">
        <v>9.8199999999999996E-2</v>
      </c>
      <c r="AC578">
        <v>389.38</v>
      </c>
      <c r="AD578" s="1">
        <v>12139.94</v>
      </c>
      <c r="AE578" s="1">
        <v>1517.51</v>
      </c>
      <c r="AF578" s="1">
        <v>379138.6</v>
      </c>
      <c r="AG578">
        <v>598</v>
      </c>
      <c r="AH578" s="1">
        <v>48079</v>
      </c>
      <c r="AI578" s="1">
        <v>158132</v>
      </c>
      <c r="AJ578">
        <v>51.26</v>
      </c>
      <c r="AK578">
        <v>30.01</v>
      </c>
      <c r="AL578">
        <v>30.9</v>
      </c>
      <c r="AM578">
        <v>3.5</v>
      </c>
      <c r="AN578">
        <v>0</v>
      </c>
      <c r="AO578">
        <v>0.47089999999999999</v>
      </c>
      <c r="AP578" s="1">
        <v>1840.19</v>
      </c>
      <c r="AQ578" s="1">
        <v>2432.9699999999998</v>
      </c>
      <c r="AR578" s="1">
        <v>8283.35</v>
      </c>
      <c r="AS578">
        <v>740.44</v>
      </c>
      <c r="AT578">
        <v>583.65</v>
      </c>
      <c r="AU578" s="1">
        <v>13880.6</v>
      </c>
      <c r="AV578" s="1">
        <v>3280.04</v>
      </c>
      <c r="AW578">
        <v>0.21479999999999999</v>
      </c>
      <c r="AX578" s="1">
        <v>10047.26</v>
      </c>
      <c r="AY578">
        <v>0.65800000000000003</v>
      </c>
      <c r="AZ578" s="1">
        <v>1561.86</v>
      </c>
      <c r="BA578">
        <v>0.1023</v>
      </c>
      <c r="BB578">
        <v>380.64</v>
      </c>
      <c r="BC578">
        <v>2.4899999999999999E-2</v>
      </c>
      <c r="BD578" s="1">
        <v>15269.81</v>
      </c>
      <c r="BE578" s="1">
        <v>1842.87</v>
      </c>
      <c r="BF578">
        <v>8.2199999999999995E-2</v>
      </c>
      <c r="BG578">
        <v>0.57410000000000005</v>
      </c>
      <c r="BH578">
        <v>0.215</v>
      </c>
      <c r="BI578">
        <v>0.1749</v>
      </c>
      <c r="BJ578">
        <v>1.9699999999999999E-2</v>
      </c>
      <c r="BK578">
        <v>1.6299999999999999E-2</v>
      </c>
    </row>
    <row r="579" spans="1:63" x14ac:dyDescent="0.25">
      <c r="A579" t="s">
        <v>579</v>
      </c>
      <c r="B579">
        <v>47696</v>
      </c>
      <c r="C579">
        <v>243</v>
      </c>
      <c r="D579">
        <v>8.81</v>
      </c>
      <c r="E579" s="1">
        <v>2140.59</v>
      </c>
      <c r="F579" s="1">
        <v>1975.63</v>
      </c>
      <c r="G579">
        <v>1E-3</v>
      </c>
      <c r="H579">
        <v>0</v>
      </c>
      <c r="I579">
        <v>3.5000000000000001E-3</v>
      </c>
      <c r="J579">
        <v>0</v>
      </c>
      <c r="K579">
        <v>2.58E-2</v>
      </c>
      <c r="L579">
        <v>0.95489999999999997</v>
      </c>
      <c r="M579">
        <v>1.47E-2</v>
      </c>
      <c r="N579">
        <v>0.37490000000000001</v>
      </c>
      <c r="O579">
        <v>5.1000000000000004E-3</v>
      </c>
      <c r="P579">
        <v>0.16539999999999999</v>
      </c>
      <c r="Q579" s="1">
        <v>59266.94</v>
      </c>
      <c r="R579">
        <v>0.17810000000000001</v>
      </c>
      <c r="S579">
        <v>0.18490000000000001</v>
      </c>
      <c r="T579">
        <v>0.63700000000000001</v>
      </c>
      <c r="U579">
        <v>17</v>
      </c>
      <c r="V579" s="1">
        <v>80963.41</v>
      </c>
      <c r="W579">
        <v>122.69</v>
      </c>
      <c r="X579" s="1">
        <v>222847.26</v>
      </c>
      <c r="Y579">
        <v>0.7792</v>
      </c>
      <c r="Z579">
        <v>0.11559999999999999</v>
      </c>
      <c r="AA579">
        <v>0.1051</v>
      </c>
      <c r="AB579">
        <v>0.2208</v>
      </c>
      <c r="AC579">
        <v>222.85</v>
      </c>
      <c r="AD579" s="1">
        <v>6222.54</v>
      </c>
      <c r="AE579">
        <v>646.73</v>
      </c>
      <c r="AF579" s="1">
        <v>186899.89</v>
      </c>
      <c r="AG579">
        <v>434</v>
      </c>
      <c r="AH579" s="1">
        <v>30401</v>
      </c>
      <c r="AI579" s="1">
        <v>51772</v>
      </c>
      <c r="AJ579">
        <v>31.9</v>
      </c>
      <c r="AK579">
        <v>27.4</v>
      </c>
      <c r="AL579">
        <v>27.83</v>
      </c>
      <c r="AM579">
        <v>4.5</v>
      </c>
      <c r="AN579">
        <v>0</v>
      </c>
      <c r="AO579">
        <v>1.1910000000000001</v>
      </c>
      <c r="AP579" s="1">
        <v>1384.62</v>
      </c>
      <c r="AQ579" s="1">
        <v>2597.02</v>
      </c>
      <c r="AR579" s="1">
        <v>7480.03</v>
      </c>
      <c r="AS579">
        <v>556.63</v>
      </c>
      <c r="AT579">
        <v>336.82</v>
      </c>
      <c r="AU579" s="1">
        <v>12355.13</v>
      </c>
      <c r="AV579" s="1">
        <v>6234.1</v>
      </c>
      <c r="AW579">
        <v>0.4607</v>
      </c>
      <c r="AX579" s="1">
        <v>5394.35</v>
      </c>
      <c r="AY579">
        <v>0.3987</v>
      </c>
      <c r="AZ579">
        <v>887.24</v>
      </c>
      <c r="BA579">
        <v>6.5600000000000006E-2</v>
      </c>
      <c r="BB579" s="1">
        <v>1015.13</v>
      </c>
      <c r="BC579">
        <v>7.4999999999999997E-2</v>
      </c>
      <c r="BD579" s="1">
        <v>13530.83</v>
      </c>
      <c r="BE579" s="1">
        <v>4916.9399999999996</v>
      </c>
      <c r="BF579">
        <v>1.3044</v>
      </c>
      <c r="BG579">
        <v>0.56989999999999996</v>
      </c>
      <c r="BH579">
        <v>0.22900000000000001</v>
      </c>
      <c r="BI579">
        <v>0.16</v>
      </c>
      <c r="BJ579">
        <v>2.76E-2</v>
      </c>
      <c r="BK579">
        <v>1.35E-2</v>
      </c>
    </row>
    <row r="580" spans="1:63" x14ac:dyDescent="0.25">
      <c r="A580" t="s">
        <v>580</v>
      </c>
      <c r="B580">
        <v>46219</v>
      </c>
      <c r="C580">
        <v>90</v>
      </c>
      <c r="D580">
        <v>11.52</v>
      </c>
      <c r="E580" s="1">
        <v>1036.8900000000001</v>
      </c>
      <c r="F580" s="1">
        <v>1198.26</v>
      </c>
      <c r="G580">
        <v>5.7999999999999996E-3</v>
      </c>
      <c r="H580">
        <v>0</v>
      </c>
      <c r="I580">
        <v>3.3E-3</v>
      </c>
      <c r="J580">
        <v>0</v>
      </c>
      <c r="K580">
        <v>7.4999999999999997E-3</v>
      </c>
      <c r="L580">
        <v>0.93159999999999998</v>
      </c>
      <c r="M580">
        <v>5.1799999999999999E-2</v>
      </c>
      <c r="N580">
        <v>0.16669999999999999</v>
      </c>
      <c r="O580">
        <v>0</v>
      </c>
      <c r="P580">
        <v>8.9800000000000005E-2</v>
      </c>
      <c r="Q580" s="1">
        <v>57502.42</v>
      </c>
      <c r="R580">
        <v>0.20880000000000001</v>
      </c>
      <c r="S580">
        <v>0.17580000000000001</v>
      </c>
      <c r="T580">
        <v>0.61539999999999995</v>
      </c>
      <c r="U580">
        <v>11.22</v>
      </c>
      <c r="V580" s="1">
        <v>66227.289999999994</v>
      </c>
      <c r="W580">
        <v>90.83</v>
      </c>
      <c r="X580" s="1">
        <v>152585.54</v>
      </c>
      <c r="Y580">
        <v>0.88670000000000004</v>
      </c>
      <c r="Z580">
        <v>6.7699999999999996E-2</v>
      </c>
      <c r="AA580">
        <v>4.5600000000000002E-2</v>
      </c>
      <c r="AB580">
        <v>0.1133</v>
      </c>
      <c r="AC580">
        <v>152.59</v>
      </c>
      <c r="AD580" s="1">
        <v>3451.48</v>
      </c>
      <c r="AE580">
        <v>432.69</v>
      </c>
      <c r="AF580" s="1">
        <v>126226.64</v>
      </c>
      <c r="AG580">
        <v>168</v>
      </c>
      <c r="AH580" s="1">
        <v>39582</v>
      </c>
      <c r="AI580" s="1">
        <v>59015</v>
      </c>
      <c r="AJ580">
        <v>35.6</v>
      </c>
      <c r="AK580">
        <v>22</v>
      </c>
      <c r="AL580">
        <v>22</v>
      </c>
      <c r="AM580">
        <v>3.9</v>
      </c>
      <c r="AN580" s="1">
        <v>2264.91</v>
      </c>
      <c r="AO580">
        <v>1.4928999999999999</v>
      </c>
      <c r="AP580" s="1">
        <v>1288.48</v>
      </c>
      <c r="AQ580" s="1">
        <v>1965.53</v>
      </c>
      <c r="AR580" s="1">
        <v>6670.89</v>
      </c>
      <c r="AS580">
        <v>590.13</v>
      </c>
      <c r="AT580">
        <v>570.99</v>
      </c>
      <c r="AU580" s="1">
        <v>11086.02</v>
      </c>
      <c r="AV580" s="1">
        <v>5282.37</v>
      </c>
      <c r="AW580">
        <v>0.43030000000000002</v>
      </c>
      <c r="AX580" s="1">
        <v>4709.49</v>
      </c>
      <c r="AY580">
        <v>0.3836</v>
      </c>
      <c r="AZ580" s="1">
        <v>1868.56</v>
      </c>
      <c r="BA580">
        <v>0.1522</v>
      </c>
      <c r="BB580">
        <v>416.63</v>
      </c>
      <c r="BC580">
        <v>3.39E-2</v>
      </c>
      <c r="BD580" s="1">
        <v>12277.05</v>
      </c>
      <c r="BE580" s="1">
        <v>5932.91</v>
      </c>
      <c r="BF580">
        <v>1.8322000000000001</v>
      </c>
      <c r="BG580">
        <v>0.53779999999999994</v>
      </c>
      <c r="BH580">
        <v>0.23230000000000001</v>
      </c>
      <c r="BI580">
        <v>0.1804</v>
      </c>
      <c r="BJ580">
        <v>3.2399999999999998E-2</v>
      </c>
      <c r="BK580">
        <v>1.7100000000000001E-2</v>
      </c>
    </row>
    <row r="581" spans="1:63" x14ac:dyDescent="0.25">
      <c r="A581" t="s">
        <v>581</v>
      </c>
      <c r="B581">
        <v>48884</v>
      </c>
      <c r="C581">
        <v>81</v>
      </c>
      <c r="D581">
        <v>19.28</v>
      </c>
      <c r="E581" s="1">
        <v>1561.28</v>
      </c>
      <c r="F581" s="1">
        <v>1426.84</v>
      </c>
      <c r="G581">
        <v>1.4E-2</v>
      </c>
      <c r="H581">
        <v>2.0999999999999999E-3</v>
      </c>
      <c r="I581">
        <v>4.07E-2</v>
      </c>
      <c r="J581">
        <v>6.9999999999999999E-4</v>
      </c>
      <c r="K581">
        <v>1.47E-2</v>
      </c>
      <c r="L581">
        <v>0.90600000000000003</v>
      </c>
      <c r="M581">
        <v>2.1700000000000001E-2</v>
      </c>
      <c r="N581">
        <v>0.46750000000000003</v>
      </c>
      <c r="O581">
        <v>2.7000000000000001E-3</v>
      </c>
      <c r="P581">
        <v>0.13500000000000001</v>
      </c>
      <c r="Q581" s="1">
        <v>55483.15</v>
      </c>
      <c r="R581">
        <v>6.1899999999999997E-2</v>
      </c>
      <c r="S581">
        <v>0.28870000000000001</v>
      </c>
      <c r="T581">
        <v>0.64949999999999997</v>
      </c>
      <c r="U581">
        <v>10.220000000000001</v>
      </c>
      <c r="V581" s="1">
        <v>81899.42</v>
      </c>
      <c r="W581">
        <v>150.05000000000001</v>
      </c>
      <c r="X581" s="1">
        <v>233573.18</v>
      </c>
      <c r="Y581">
        <v>0.66200000000000003</v>
      </c>
      <c r="Z581">
        <v>0.2472</v>
      </c>
      <c r="AA581">
        <v>9.0899999999999995E-2</v>
      </c>
      <c r="AB581">
        <v>0.33800000000000002</v>
      </c>
      <c r="AC581">
        <v>233.57</v>
      </c>
      <c r="AD581" s="1">
        <v>6829.9</v>
      </c>
      <c r="AE581">
        <v>673.43</v>
      </c>
      <c r="AF581" s="1">
        <v>206760.21</v>
      </c>
      <c r="AG581">
        <v>488</v>
      </c>
      <c r="AH581" s="1">
        <v>34945</v>
      </c>
      <c r="AI581" s="1">
        <v>62693</v>
      </c>
      <c r="AJ581">
        <v>46.3</v>
      </c>
      <c r="AK581">
        <v>27.22</v>
      </c>
      <c r="AL581">
        <v>28.38</v>
      </c>
      <c r="AM581">
        <v>5</v>
      </c>
      <c r="AN581">
        <v>0</v>
      </c>
      <c r="AO581">
        <v>0.78220000000000001</v>
      </c>
      <c r="AP581" s="1">
        <v>1360.93</v>
      </c>
      <c r="AQ581" s="1">
        <v>2272.4699999999998</v>
      </c>
      <c r="AR581" s="1">
        <v>5199.84</v>
      </c>
      <c r="AS581">
        <v>249.11</v>
      </c>
      <c r="AT581">
        <v>257.18</v>
      </c>
      <c r="AU581" s="1">
        <v>9339.5499999999993</v>
      </c>
      <c r="AV581" s="1">
        <v>4692.2700000000004</v>
      </c>
      <c r="AW581">
        <v>0.36120000000000002</v>
      </c>
      <c r="AX581" s="1">
        <v>5834.31</v>
      </c>
      <c r="AY581">
        <v>0.4491</v>
      </c>
      <c r="AZ581" s="1">
        <v>1681.18</v>
      </c>
      <c r="BA581">
        <v>0.12939999999999999</v>
      </c>
      <c r="BB581">
        <v>783.09</v>
      </c>
      <c r="BC581">
        <v>6.0299999999999999E-2</v>
      </c>
      <c r="BD581" s="1">
        <v>12990.86</v>
      </c>
      <c r="BE581" s="1">
        <v>2098.89</v>
      </c>
      <c r="BF581">
        <v>0.38350000000000001</v>
      </c>
      <c r="BG581">
        <v>0.42199999999999999</v>
      </c>
      <c r="BH581">
        <v>0.1925</v>
      </c>
      <c r="BI581">
        <v>0.3523</v>
      </c>
      <c r="BJ581">
        <v>1.9099999999999999E-2</v>
      </c>
      <c r="BK581">
        <v>1.4E-2</v>
      </c>
    </row>
    <row r="582" spans="1:63" x14ac:dyDescent="0.25">
      <c r="A582" t="s">
        <v>582</v>
      </c>
      <c r="B582">
        <v>46060</v>
      </c>
      <c r="C582">
        <v>139</v>
      </c>
      <c r="D582">
        <v>21.66</v>
      </c>
      <c r="E582" s="1">
        <v>3010.1</v>
      </c>
      <c r="F582" s="1">
        <v>2727.62</v>
      </c>
      <c r="G582">
        <v>1.8E-3</v>
      </c>
      <c r="H582">
        <v>4.0000000000000002E-4</v>
      </c>
      <c r="I582">
        <v>2.8999999999999998E-3</v>
      </c>
      <c r="J582">
        <v>0</v>
      </c>
      <c r="K582">
        <v>8.8000000000000005E-3</v>
      </c>
      <c r="L582">
        <v>0.9637</v>
      </c>
      <c r="M582">
        <v>2.24E-2</v>
      </c>
      <c r="N582">
        <v>0.47610000000000002</v>
      </c>
      <c r="O582">
        <v>6.9999999999999999E-4</v>
      </c>
      <c r="P582">
        <v>0.15029999999999999</v>
      </c>
      <c r="Q582" s="1">
        <v>65444.97</v>
      </c>
      <c r="R582">
        <v>0.16170000000000001</v>
      </c>
      <c r="S582">
        <v>0.2036</v>
      </c>
      <c r="T582">
        <v>0.63470000000000004</v>
      </c>
      <c r="U582">
        <v>21</v>
      </c>
      <c r="V582" s="1">
        <v>66688.05</v>
      </c>
      <c r="W582">
        <v>136.81</v>
      </c>
      <c r="X582" s="1">
        <v>95917.02</v>
      </c>
      <c r="Y582">
        <v>0.86219999999999997</v>
      </c>
      <c r="Z582">
        <v>9.2399999999999996E-2</v>
      </c>
      <c r="AA582">
        <v>4.5400000000000003E-2</v>
      </c>
      <c r="AB582">
        <v>0.13780000000000001</v>
      </c>
      <c r="AC582">
        <v>95.92</v>
      </c>
      <c r="AD582" s="1">
        <v>2132.2800000000002</v>
      </c>
      <c r="AE582">
        <v>272.69</v>
      </c>
      <c r="AF582" s="1">
        <v>88496.8</v>
      </c>
      <c r="AG582">
        <v>65</v>
      </c>
      <c r="AH582" s="1">
        <v>33662</v>
      </c>
      <c r="AI582" s="1">
        <v>47285</v>
      </c>
      <c r="AJ582">
        <v>25.4</v>
      </c>
      <c r="AK582">
        <v>22</v>
      </c>
      <c r="AL582">
        <v>22.79</v>
      </c>
      <c r="AM582">
        <v>4.7</v>
      </c>
      <c r="AN582">
        <v>0</v>
      </c>
      <c r="AO582">
        <v>0.75770000000000004</v>
      </c>
      <c r="AP582" s="1">
        <v>1439.38</v>
      </c>
      <c r="AQ582" s="1">
        <v>2404.3000000000002</v>
      </c>
      <c r="AR582" s="1">
        <v>6424.06</v>
      </c>
      <c r="AS582">
        <v>295.35000000000002</v>
      </c>
      <c r="AT582">
        <v>137.86000000000001</v>
      </c>
      <c r="AU582" s="1">
        <v>10700.95</v>
      </c>
      <c r="AV582" s="1">
        <v>9786.2099999999991</v>
      </c>
      <c r="AW582">
        <v>0.68799999999999994</v>
      </c>
      <c r="AX582" s="1">
        <v>1921.5</v>
      </c>
      <c r="AY582">
        <v>0.1351</v>
      </c>
      <c r="AZ582" s="1">
        <v>1335.16</v>
      </c>
      <c r="BA582">
        <v>9.3899999999999997E-2</v>
      </c>
      <c r="BB582" s="1">
        <v>1181.74</v>
      </c>
      <c r="BC582">
        <v>8.3099999999999993E-2</v>
      </c>
      <c r="BD582" s="1">
        <v>14224.62</v>
      </c>
      <c r="BE582" s="1">
        <v>7771.59</v>
      </c>
      <c r="BF582">
        <v>3.3546999999999998</v>
      </c>
      <c r="BG582">
        <v>0.48370000000000002</v>
      </c>
      <c r="BH582">
        <v>0.21249999999999999</v>
      </c>
      <c r="BI582">
        <v>0.24010000000000001</v>
      </c>
      <c r="BJ582">
        <v>4.5999999999999999E-2</v>
      </c>
      <c r="BK582">
        <v>1.78E-2</v>
      </c>
    </row>
    <row r="583" spans="1:63" x14ac:dyDescent="0.25">
      <c r="A583" t="s">
        <v>583</v>
      </c>
      <c r="B583">
        <v>49155</v>
      </c>
      <c r="C583">
        <v>118</v>
      </c>
      <c r="D583">
        <v>6.49</v>
      </c>
      <c r="E583">
        <v>765.82</v>
      </c>
      <c r="F583">
        <v>717.62</v>
      </c>
      <c r="G583">
        <v>2.8E-3</v>
      </c>
      <c r="H583">
        <v>0</v>
      </c>
      <c r="I583">
        <v>8.3999999999999995E-3</v>
      </c>
      <c r="J583">
        <v>0</v>
      </c>
      <c r="K583">
        <v>2.8E-3</v>
      </c>
      <c r="L583">
        <v>0.98329999999999995</v>
      </c>
      <c r="M583">
        <v>2.8E-3</v>
      </c>
      <c r="N583">
        <v>0.99870000000000003</v>
      </c>
      <c r="O583">
        <v>0</v>
      </c>
      <c r="P583">
        <v>0.1555</v>
      </c>
      <c r="Q583" s="1">
        <v>62425.73</v>
      </c>
      <c r="R583">
        <v>0.16669999999999999</v>
      </c>
      <c r="S583">
        <v>0.16669999999999999</v>
      </c>
      <c r="T583">
        <v>0.66669999999999996</v>
      </c>
      <c r="U583">
        <v>9</v>
      </c>
      <c r="V583" s="1">
        <v>82753.440000000002</v>
      </c>
      <c r="W583">
        <v>78.959999999999994</v>
      </c>
      <c r="X583" s="1">
        <v>84498.92</v>
      </c>
      <c r="Y583">
        <v>0.89970000000000006</v>
      </c>
      <c r="Z583">
        <v>2.4500000000000001E-2</v>
      </c>
      <c r="AA583">
        <v>7.5800000000000006E-2</v>
      </c>
      <c r="AB583">
        <v>0.1003</v>
      </c>
      <c r="AC583">
        <v>84.5</v>
      </c>
      <c r="AD583" s="1">
        <v>1954.76</v>
      </c>
      <c r="AE583">
        <v>220.76</v>
      </c>
      <c r="AF583" s="1">
        <v>66420.56</v>
      </c>
      <c r="AG583">
        <v>26</v>
      </c>
      <c r="AH583" s="1">
        <v>25073</v>
      </c>
      <c r="AI583" s="1">
        <v>40833</v>
      </c>
      <c r="AJ583">
        <v>29</v>
      </c>
      <c r="AK583">
        <v>22.6</v>
      </c>
      <c r="AL583">
        <v>24.43</v>
      </c>
      <c r="AM583">
        <v>3.6</v>
      </c>
      <c r="AN583">
        <v>0</v>
      </c>
      <c r="AO583">
        <v>1.4374</v>
      </c>
      <c r="AP583" s="1">
        <v>2688.41</v>
      </c>
      <c r="AQ583" s="1">
        <v>3307.7</v>
      </c>
      <c r="AR583" s="1">
        <v>8605.34</v>
      </c>
      <c r="AS583">
        <v>880.53</v>
      </c>
      <c r="AT583">
        <v>728.48</v>
      </c>
      <c r="AU583" s="1">
        <v>16210.46</v>
      </c>
      <c r="AV583" s="1">
        <v>14628.5</v>
      </c>
      <c r="AW583">
        <v>0.77569999999999995</v>
      </c>
      <c r="AX583" s="1">
        <v>1529.08</v>
      </c>
      <c r="AY583">
        <v>8.1100000000000005E-2</v>
      </c>
      <c r="AZ583" s="1">
        <v>1029.99</v>
      </c>
      <c r="BA583">
        <v>5.4600000000000003E-2</v>
      </c>
      <c r="BB583" s="1">
        <v>1671.42</v>
      </c>
      <c r="BC583">
        <v>8.8599999999999998E-2</v>
      </c>
      <c r="BD583" s="1">
        <v>18859</v>
      </c>
      <c r="BE583" s="1">
        <v>13374.9</v>
      </c>
      <c r="BF583">
        <v>9.0159000000000002</v>
      </c>
      <c r="BG583">
        <v>0.54090000000000005</v>
      </c>
      <c r="BH583">
        <v>0.23530000000000001</v>
      </c>
      <c r="BI583">
        <v>0.16969999999999999</v>
      </c>
      <c r="BJ583">
        <v>3.0200000000000001E-2</v>
      </c>
      <c r="BK583">
        <v>2.4E-2</v>
      </c>
    </row>
    <row r="584" spans="1:63" x14ac:dyDescent="0.25">
      <c r="A584" t="s">
        <v>584</v>
      </c>
      <c r="B584">
        <v>47746</v>
      </c>
      <c r="C584">
        <v>91</v>
      </c>
      <c r="D584">
        <v>11.33</v>
      </c>
      <c r="E584" s="1">
        <v>1030.58</v>
      </c>
      <c r="F584">
        <v>974.51</v>
      </c>
      <c r="G584">
        <v>3.0999999999999999E-3</v>
      </c>
      <c r="H584">
        <v>0</v>
      </c>
      <c r="I584">
        <v>2.0999999999999999E-3</v>
      </c>
      <c r="J584">
        <v>0</v>
      </c>
      <c r="K584">
        <v>1.44E-2</v>
      </c>
      <c r="L584">
        <v>0.97740000000000005</v>
      </c>
      <c r="M584">
        <v>3.0999999999999999E-3</v>
      </c>
      <c r="N584">
        <v>0.45290000000000002</v>
      </c>
      <c r="O584">
        <v>0</v>
      </c>
      <c r="P584">
        <v>0.15920000000000001</v>
      </c>
      <c r="Q584" s="1">
        <v>61399.39</v>
      </c>
      <c r="R584">
        <v>9.8599999999999993E-2</v>
      </c>
      <c r="S584">
        <v>0.15490000000000001</v>
      </c>
      <c r="T584">
        <v>0.74650000000000005</v>
      </c>
      <c r="U584">
        <v>8</v>
      </c>
      <c r="V584" s="1">
        <v>91998.35</v>
      </c>
      <c r="W584">
        <v>120.29</v>
      </c>
      <c r="X584" s="1">
        <v>160144.54</v>
      </c>
      <c r="Y584">
        <v>0.78849999999999998</v>
      </c>
      <c r="Z584">
        <v>6.3799999999999996E-2</v>
      </c>
      <c r="AA584">
        <v>0.1477</v>
      </c>
      <c r="AB584">
        <v>0.21149999999999999</v>
      </c>
      <c r="AC584">
        <v>160.13999999999999</v>
      </c>
      <c r="AD584" s="1">
        <v>3949.14</v>
      </c>
      <c r="AE584">
        <v>394.23</v>
      </c>
      <c r="AF584" s="1">
        <v>141425.59</v>
      </c>
      <c r="AG584">
        <v>248</v>
      </c>
      <c r="AH584" s="1">
        <v>35886</v>
      </c>
      <c r="AI584" s="1">
        <v>56636</v>
      </c>
      <c r="AJ584">
        <v>35.049999999999997</v>
      </c>
      <c r="AK584">
        <v>22.67</v>
      </c>
      <c r="AL584">
        <v>25.25</v>
      </c>
      <c r="AM584">
        <v>4.5</v>
      </c>
      <c r="AN584" s="1">
        <v>2040.37</v>
      </c>
      <c r="AO584">
        <v>1.3988</v>
      </c>
      <c r="AP584" s="1">
        <v>2091.42</v>
      </c>
      <c r="AQ584" s="1">
        <v>1521.54</v>
      </c>
      <c r="AR584" s="1">
        <v>6862.96</v>
      </c>
      <c r="AS584">
        <v>483.03</v>
      </c>
      <c r="AT584">
        <v>819.04</v>
      </c>
      <c r="AU584" s="1">
        <v>11777.99</v>
      </c>
      <c r="AV584" s="1">
        <v>7340.95</v>
      </c>
      <c r="AW584">
        <v>0.4945</v>
      </c>
      <c r="AX584" s="1">
        <v>5280.6</v>
      </c>
      <c r="AY584">
        <v>0.35570000000000002</v>
      </c>
      <c r="AZ584" s="1">
        <v>1376.78</v>
      </c>
      <c r="BA584">
        <v>9.2799999999999994E-2</v>
      </c>
      <c r="BB584">
        <v>845.42</v>
      </c>
      <c r="BC584">
        <v>5.7000000000000002E-2</v>
      </c>
      <c r="BD584" s="1">
        <v>14843.75</v>
      </c>
      <c r="BE584" s="1">
        <v>6137.49</v>
      </c>
      <c r="BF584">
        <v>1.6592</v>
      </c>
      <c r="BG584">
        <v>0.48759999999999998</v>
      </c>
      <c r="BH584">
        <v>0.223</v>
      </c>
      <c r="BI584">
        <v>0.2089</v>
      </c>
      <c r="BJ584">
        <v>2.5000000000000001E-2</v>
      </c>
      <c r="BK584">
        <v>5.5500000000000001E-2</v>
      </c>
    </row>
    <row r="585" spans="1:63" x14ac:dyDescent="0.25">
      <c r="A585" t="s">
        <v>585</v>
      </c>
      <c r="B585">
        <v>48397</v>
      </c>
      <c r="C585">
        <v>49</v>
      </c>
      <c r="D585">
        <v>10.14</v>
      </c>
      <c r="E585">
        <v>496.66</v>
      </c>
      <c r="F585">
        <v>642.73</v>
      </c>
      <c r="G585">
        <v>0</v>
      </c>
      <c r="H585">
        <v>0</v>
      </c>
      <c r="I585">
        <v>1.6000000000000001E-3</v>
      </c>
      <c r="J585">
        <v>0</v>
      </c>
      <c r="K585">
        <v>2.18E-2</v>
      </c>
      <c r="L585">
        <v>0.95799999999999996</v>
      </c>
      <c r="M585">
        <v>1.8700000000000001E-2</v>
      </c>
      <c r="N585">
        <v>0.251</v>
      </c>
      <c r="O585">
        <v>0</v>
      </c>
      <c r="P585">
        <v>0.1225</v>
      </c>
      <c r="Q585" s="1">
        <v>54513.48</v>
      </c>
      <c r="R585">
        <v>0.18179999999999999</v>
      </c>
      <c r="S585">
        <v>0.1636</v>
      </c>
      <c r="T585">
        <v>0.65449999999999997</v>
      </c>
      <c r="U585">
        <v>5.2</v>
      </c>
      <c r="V585" s="1">
        <v>91331.04</v>
      </c>
      <c r="W585">
        <v>91.52</v>
      </c>
      <c r="X585" s="1">
        <v>214974.71</v>
      </c>
      <c r="Y585">
        <v>0.8679</v>
      </c>
      <c r="Z585">
        <v>5.9299999999999999E-2</v>
      </c>
      <c r="AA585">
        <v>7.2800000000000004E-2</v>
      </c>
      <c r="AB585">
        <v>0.1321</v>
      </c>
      <c r="AC585">
        <v>214.97</v>
      </c>
      <c r="AD585" s="1">
        <v>6878.98</v>
      </c>
      <c r="AE585" s="1">
        <v>1098.4000000000001</v>
      </c>
      <c r="AF585" s="1">
        <v>150730.18</v>
      </c>
      <c r="AG585">
        <v>282</v>
      </c>
      <c r="AH585" s="1">
        <v>37516</v>
      </c>
      <c r="AI585" s="1">
        <v>66062</v>
      </c>
      <c r="AJ585">
        <v>44.3</v>
      </c>
      <c r="AK585">
        <v>31.01</v>
      </c>
      <c r="AL585">
        <v>31.35</v>
      </c>
      <c r="AM585">
        <v>4</v>
      </c>
      <c r="AN585">
        <v>0</v>
      </c>
      <c r="AO585">
        <v>0.90410000000000001</v>
      </c>
      <c r="AP585" s="1">
        <v>1732.87</v>
      </c>
      <c r="AQ585" s="1">
        <v>1910.77</v>
      </c>
      <c r="AR585" s="1">
        <v>6361.08</v>
      </c>
      <c r="AS585">
        <v>397.05</v>
      </c>
      <c r="AT585">
        <v>441.03</v>
      </c>
      <c r="AU585" s="1">
        <v>10842.8</v>
      </c>
      <c r="AV585" s="1">
        <v>4416.32</v>
      </c>
      <c r="AW585">
        <v>0.3594</v>
      </c>
      <c r="AX585" s="1">
        <v>4490.51</v>
      </c>
      <c r="AY585">
        <v>0.36549999999999999</v>
      </c>
      <c r="AZ585" s="1">
        <v>2881.31</v>
      </c>
      <c r="BA585">
        <v>0.23449999999999999</v>
      </c>
      <c r="BB585">
        <v>498.91</v>
      </c>
      <c r="BC585">
        <v>4.0599999999999997E-2</v>
      </c>
      <c r="BD585" s="1">
        <v>12287.05</v>
      </c>
      <c r="BE585" s="1">
        <v>6043.02</v>
      </c>
      <c r="BF585">
        <v>1.0154000000000001</v>
      </c>
      <c r="BG585">
        <v>0.57499999999999996</v>
      </c>
      <c r="BH585">
        <v>0.2185</v>
      </c>
      <c r="BI585">
        <v>0.17150000000000001</v>
      </c>
      <c r="BJ585">
        <v>2.3699999999999999E-2</v>
      </c>
      <c r="BK585">
        <v>1.11E-2</v>
      </c>
    </row>
    <row r="586" spans="1:63" x14ac:dyDescent="0.25">
      <c r="A586" t="s">
        <v>586</v>
      </c>
      <c r="B586">
        <v>45047</v>
      </c>
      <c r="C586">
        <v>37</v>
      </c>
      <c r="D586">
        <v>418.01</v>
      </c>
      <c r="E586" s="1">
        <v>15466.42</v>
      </c>
      <c r="F586" s="1">
        <v>14704.04</v>
      </c>
      <c r="G586">
        <v>4.7399999999999998E-2</v>
      </c>
      <c r="H586">
        <v>2.9999999999999997E-4</v>
      </c>
      <c r="I586">
        <v>0.25409999999999999</v>
      </c>
      <c r="J586">
        <v>6.9999999999999999E-4</v>
      </c>
      <c r="K586">
        <v>7.4300000000000005E-2</v>
      </c>
      <c r="L586">
        <v>0.53359999999999996</v>
      </c>
      <c r="M586">
        <v>8.9599999999999999E-2</v>
      </c>
      <c r="N586">
        <v>0.35959999999999998</v>
      </c>
      <c r="O586">
        <v>9.4899999999999998E-2</v>
      </c>
      <c r="P586">
        <v>0.1419</v>
      </c>
      <c r="Q586" s="1">
        <v>74004.19</v>
      </c>
      <c r="R586">
        <v>0.21240000000000001</v>
      </c>
      <c r="S586">
        <v>0.24510000000000001</v>
      </c>
      <c r="T586">
        <v>0.54249999999999998</v>
      </c>
      <c r="U586">
        <v>86</v>
      </c>
      <c r="V586" s="1">
        <v>95459.12</v>
      </c>
      <c r="W586">
        <v>178.88</v>
      </c>
      <c r="X586" s="1">
        <v>174117.89</v>
      </c>
      <c r="Y586">
        <v>0.79730000000000001</v>
      </c>
      <c r="Z586">
        <v>0.18210000000000001</v>
      </c>
      <c r="AA586">
        <v>2.0500000000000001E-2</v>
      </c>
      <c r="AB586">
        <v>0.20269999999999999</v>
      </c>
      <c r="AC586">
        <v>174.12</v>
      </c>
      <c r="AD586" s="1">
        <v>8325.9</v>
      </c>
      <c r="AE586" s="1">
        <v>1028.9000000000001</v>
      </c>
      <c r="AF586" s="1">
        <v>167303.20000000001</v>
      </c>
      <c r="AG586">
        <v>370</v>
      </c>
      <c r="AH586" s="1">
        <v>44725</v>
      </c>
      <c r="AI586" s="1">
        <v>77283</v>
      </c>
      <c r="AJ586">
        <v>71.81</v>
      </c>
      <c r="AK586">
        <v>46.62</v>
      </c>
      <c r="AL586">
        <v>50.33</v>
      </c>
      <c r="AM586">
        <v>3.8</v>
      </c>
      <c r="AN586">
        <v>0</v>
      </c>
      <c r="AO586">
        <v>0.98750000000000004</v>
      </c>
      <c r="AP586" s="1">
        <v>1466.86</v>
      </c>
      <c r="AQ586" s="1">
        <v>1844.58</v>
      </c>
      <c r="AR586" s="1">
        <v>7302.93</v>
      </c>
      <c r="AS586" s="1">
        <v>1130.3</v>
      </c>
      <c r="AT586">
        <v>452.41</v>
      </c>
      <c r="AU586" s="1">
        <v>12197.08</v>
      </c>
      <c r="AV586" s="1">
        <v>4074.25</v>
      </c>
      <c r="AW586">
        <v>0.29980000000000001</v>
      </c>
      <c r="AX586" s="1">
        <v>7872.03</v>
      </c>
      <c r="AY586">
        <v>0.57920000000000005</v>
      </c>
      <c r="AZ586">
        <v>920.84</v>
      </c>
      <c r="BA586">
        <v>6.7799999999999999E-2</v>
      </c>
      <c r="BB586">
        <v>724.24</v>
      </c>
      <c r="BC586">
        <v>5.33E-2</v>
      </c>
      <c r="BD586" s="1">
        <v>13591.36</v>
      </c>
      <c r="BE586" s="1">
        <v>1904.76</v>
      </c>
      <c r="BF586">
        <v>0.32079999999999997</v>
      </c>
      <c r="BG586">
        <v>0.58420000000000005</v>
      </c>
      <c r="BH586">
        <v>0.2109</v>
      </c>
      <c r="BI586">
        <v>0.1178</v>
      </c>
      <c r="BJ586">
        <v>2.53E-2</v>
      </c>
      <c r="BK586">
        <v>6.1699999999999998E-2</v>
      </c>
    </row>
    <row r="587" spans="1:63" x14ac:dyDescent="0.25">
      <c r="A587" t="s">
        <v>587</v>
      </c>
      <c r="B587">
        <v>49106</v>
      </c>
      <c r="C587">
        <v>200</v>
      </c>
      <c r="D587">
        <v>6.98</v>
      </c>
      <c r="E587" s="1">
        <v>1396.9</v>
      </c>
      <c r="F587" s="1">
        <v>1370.65</v>
      </c>
      <c r="G587">
        <v>4.4000000000000003E-3</v>
      </c>
      <c r="H587">
        <v>0</v>
      </c>
      <c r="I587">
        <v>1.6799999999999999E-2</v>
      </c>
      <c r="J587">
        <v>0</v>
      </c>
      <c r="K587">
        <v>1.61E-2</v>
      </c>
      <c r="L587">
        <v>0.9496</v>
      </c>
      <c r="M587">
        <v>1.3100000000000001E-2</v>
      </c>
      <c r="N587">
        <v>0.45050000000000001</v>
      </c>
      <c r="O587">
        <v>0</v>
      </c>
      <c r="P587">
        <v>0.15559999999999999</v>
      </c>
      <c r="Q587" s="1">
        <v>58142.86</v>
      </c>
      <c r="R587">
        <v>0.39529999999999998</v>
      </c>
      <c r="S587">
        <v>0.19769999999999999</v>
      </c>
      <c r="T587">
        <v>0.40699999999999997</v>
      </c>
      <c r="U587">
        <v>9</v>
      </c>
      <c r="V587" s="1">
        <v>84418.33</v>
      </c>
      <c r="W587">
        <v>146.75</v>
      </c>
      <c r="X587" s="1">
        <v>273010.64</v>
      </c>
      <c r="Y587">
        <v>0.66190000000000004</v>
      </c>
      <c r="Z587">
        <v>2.3300000000000001E-2</v>
      </c>
      <c r="AA587">
        <v>0.31490000000000001</v>
      </c>
      <c r="AB587">
        <v>0.33810000000000001</v>
      </c>
      <c r="AC587">
        <v>273.01</v>
      </c>
      <c r="AD587" s="1">
        <v>7087.06</v>
      </c>
      <c r="AE587">
        <v>572.1</v>
      </c>
      <c r="AF587" s="1">
        <v>274670.83</v>
      </c>
      <c r="AG587">
        <v>569</v>
      </c>
      <c r="AH587" s="1">
        <v>39557</v>
      </c>
      <c r="AI587" s="1">
        <v>59963</v>
      </c>
      <c r="AJ587">
        <v>31.5</v>
      </c>
      <c r="AK587">
        <v>23.36</v>
      </c>
      <c r="AL587">
        <v>24.98</v>
      </c>
      <c r="AM587">
        <v>3</v>
      </c>
      <c r="AN587">
        <v>0</v>
      </c>
      <c r="AO587">
        <v>1.0861000000000001</v>
      </c>
      <c r="AP587" s="1">
        <v>1436.4</v>
      </c>
      <c r="AQ587" s="1">
        <v>2129.29</v>
      </c>
      <c r="AR587" s="1">
        <v>7422.54</v>
      </c>
      <c r="AS587">
        <v>262.98</v>
      </c>
      <c r="AT587" s="1">
        <v>1317.39</v>
      </c>
      <c r="AU587" s="1">
        <v>12568.6</v>
      </c>
      <c r="AV587" s="1">
        <v>6123.35</v>
      </c>
      <c r="AW587">
        <v>0.42309999999999998</v>
      </c>
      <c r="AX587" s="1">
        <v>5869.68</v>
      </c>
      <c r="AY587">
        <v>0.40560000000000002</v>
      </c>
      <c r="AZ587" s="1">
        <v>1597.38</v>
      </c>
      <c r="BA587">
        <v>0.1104</v>
      </c>
      <c r="BB587">
        <v>882.86</v>
      </c>
      <c r="BC587">
        <v>6.0999999999999999E-2</v>
      </c>
      <c r="BD587" s="1">
        <v>14473.27</v>
      </c>
      <c r="BE587" s="1">
        <v>5309.46</v>
      </c>
      <c r="BF587">
        <v>1.4784999999999999</v>
      </c>
      <c r="BG587">
        <v>0.5393</v>
      </c>
      <c r="BH587">
        <v>0.23549999999999999</v>
      </c>
      <c r="BI587">
        <v>0.152</v>
      </c>
      <c r="BJ587">
        <v>3.1199999999999999E-2</v>
      </c>
      <c r="BK587">
        <v>4.2000000000000003E-2</v>
      </c>
    </row>
    <row r="588" spans="1:63" x14ac:dyDescent="0.25">
      <c r="A588" t="s">
        <v>588</v>
      </c>
      <c r="B588">
        <v>45062</v>
      </c>
      <c r="C588">
        <v>16</v>
      </c>
      <c r="D588">
        <v>212.65</v>
      </c>
      <c r="E588" s="1">
        <v>3402.43</v>
      </c>
      <c r="F588" s="1">
        <v>3400.61</v>
      </c>
      <c r="G588">
        <v>6.2300000000000001E-2</v>
      </c>
      <c r="H588">
        <v>2.5999999999999999E-3</v>
      </c>
      <c r="I588">
        <v>2.35E-2</v>
      </c>
      <c r="J588">
        <v>5.9999999999999995E-4</v>
      </c>
      <c r="K588">
        <v>5.7000000000000002E-2</v>
      </c>
      <c r="L588">
        <v>0.80149999999999999</v>
      </c>
      <c r="M588">
        <v>5.2299999999999999E-2</v>
      </c>
      <c r="N588">
        <v>0.16020000000000001</v>
      </c>
      <c r="O588">
        <v>5.0200000000000002E-2</v>
      </c>
      <c r="P588">
        <v>0.12939999999999999</v>
      </c>
      <c r="Q588" s="1">
        <v>83606.820000000007</v>
      </c>
      <c r="R588">
        <v>4.9200000000000001E-2</v>
      </c>
      <c r="S588">
        <v>0.13930000000000001</v>
      </c>
      <c r="T588">
        <v>0.8115</v>
      </c>
      <c r="U588">
        <v>23</v>
      </c>
      <c r="V588" s="1">
        <v>101121.61</v>
      </c>
      <c r="W588">
        <v>147.93</v>
      </c>
      <c r="X588" s="1">
        <v>468236.26</v>
      </c>
      <c r="Y588">
        <v>0.71660000000000001</v>
      </c>
      <c r="Z588">
        <v>0.26279999999999998</v>
      </c>
      <c r="AA588">
        <v>2.0500000000000001E-2</v>
      </c>
      <c r="AB588">
        <v>0.28339999999999999</v>
      </c>
      <c r="AC588">
        <v>468.24</v>
      </c>
      <c r="AD588" s="1">
        <v>14173.85</v>
      </c>
      <c r="AE588" s="1">
        <v>1455.77</v>
      </c>
      <c r="AF588" s="1">
        <v>441280.47</v>
      </c>
      <c r="AG588">
        <v>600</v>
      </c>
      <c r="AH588" s="1">
        <v>50573</v>
      </c>
      <c r="AI588" s="1">
        <v>121381</v>
      </c>
      <c r="AJ588">
        <v>64.400000000000006</v>
      </c>
      <c r="AK588">
        <v>28.28</v>
      </c>
      <c r="AL588">
        <v>33.03</v>
      </c>
      <c r="AM588">
        <v>5.8</v>
      </c>
      <c r="AN588">
        <v>0</v>
      </c>
      <c r="AO588">
        <v>0.48570000000000002</v>
      </c>
      <c r="AP588" s="1">
        <v>1780.7</v>
      </c>
      <c r="AQ588" s="1">
        <v>2631.82</v>
      </c>
      <c r="AR588" s="1">
        <v>8691.91</v>
      </c>
      <c r="AS588">
        <v>975.73</v>
      </c>
      <c r="AT588">
        <v>374.48</v>
      </c>
      <c r="AU588" s="1">
        <v>14454.65</v>
      </c>
      <c r="AV588" s="1">
        <v>2186</v>
      </c>
      <c r="AW588">
        <v>0.1351</v>
      </c>
      <c r="AX588" s="1">
        <v>12503.69</v>
      </c>
      <c r="AY588">
        <v>0.77259999999999995</v>
      </c>
      <c r="AZ588" s="1">
        <v>1073.8599999999999</v>
      </c>
      <c r="BA588">
        <v>6.6400000000000001E-2</v>
      </c>
      <c r="BB588">
        <v>419.94</v>
      </c>
      <c r="BC588">
        <v>2.5899999999999999E-2</v>
      </c>
      <c r="BD588" s="1">
        <v>16183.48</v>
      </c>
      <c r="BE588">
        <v>291.2</v>
      </c>
      <c r="BF588">
        <v>1.6500000000000001E-2</v>
      </c>
      <c r="BG588">
        <v>0.61299999999999999</v>
      </c>
      <c r="BH588">
        <v>0.2369</v>
      </c>
      <c r="BI588">
        <v>0.1159</v>
      </c>
      <c r="BJ588">
        <v>1.9199999999999998E-2</v>
      </c>
      <c r="BK588">
        <v>1.4999999999999999E-2</v>
      </c>
    </row>
    <row r="589" spans="1:63" x14ac:dyDescent="0.25">
      <c r="A589" t="s">
        <v>589</v>
      </c>
      <c r="B589">
        <v>49668</v>
      </c>
      <c r="C589">
        <v>16</v>
      </c>
      <c r="D589">
        <v>87.07</v>
      </c>
      <c r="E589" s="1">
        <v>1393.15</v>
      </c>
      <c r="F589" s="1">
        <v>1592.31</v>
      </c>
      <c r="G589">
        <v>9.4000000000000004E-3</v>
      </c>
      <c r="H589">
        <v>0</v>
      </c>
      <c r="I589">
        <v>3.8E-3</v>
      </c>
      <c r="J589">
        <v>0</v>
      </c>
      <c r="K589">
        <v>2.1999999999999999E-2</v>
      </c>
      <c r="L589">
        <v>0.93089999999999995</v>
      </c>
      <c r="M589">
        <v>3.39E-2</v>
      </c>
      <c r="N589">
        <v>0.36070000000000002</v>
      </c>
      <c r="O589">
        <v>0</v>
      </c>
      <c r="P589">
        <v>0.1036</v>
      </c>
      <c r="Q589" s="1">
        <v>54962.74</v>
      </c>
      <c r="R589">
        <v>0.13830000000000001</v>
      </c>
      <c r="S589">
        <v>0.2021</v>
      </c>
      <c r="T589">
        <v>0.65959999999999996</v>
      </c>
      <c r="U589">
        <v>8.1999999999999993</v>
      </c>
      <c r="V589" s="1">
        <v>92355.65</v>
      </c>
      <c r="W589">
        <v>165.92</v>
      </c>
      <c r="X589" s="1">
        <v>140200.79</v>
      </c>
      <c r="Y589">
        <v>0.62419999999999998</v>
      </c>
      <c r="Z589">
        <v>0.21940000000000001</v>
      </c>
      <c r="AA589">
        <v>0.15640000000000001</v>
      </c>
      <c r="AB589">
        <v>0.37580000000000002</v>
      </c>
      <c r="AC589">
        <v>140.19999999999999</v>
      </c>
      <c r="AD589" s="1">
        <v>3300.78</v>
      </c>
      <c r="AE589">
        <v>367.77</v>
      </c>
      <c r="AF589" s="1">
        <v>105203.5</v>
      </c>
      <c r="AG589">
        <v>99</v>
      </c>
      <c r="AH589" s="1">
        <v>34813</v>
      </c>
      <c r="AI589" s="1">
        <v>58585</v>
      </c>
      <c r="AJ589">
        <v>31.78</v>
      </c>
      <c r="AK589">
        <v>22</v>
      </c>
      <c r="AL589">
        <v>22.06</v>
      </c>
      <c r="AM589">
        <v>4.5</v>
      </c>
      <c r="AN589">
        <v>0</v>
      </c>
      <c r="AO589">
        <v>0.51500000000000001</v>
      </c>
      <c r="AP589" s="1">
        <v>1076.08</v>
      </c>
      <c r="AQ589" s="1">
        <v>1330.68</v>
      </c>
      <c r="AR589" s="1">
        <v>5514.99</v>
      </c>
      <c r="AS589">
        <v>317.88</v>
      </c>
      <c r="AT589">
        <v>186.29</v>
      </c>
      <c r="AU589" s="1">
        <v>8425.91</v>
      </c>
      <c r="AV589" s="1">
        <v>5192.82</v>
      </c>
      <c r="AW589">
        <v>0.50109999999999999</v>
      </c>
      <c r="AX589" s="1">
        <v>2297.5700000000002</v>
      </c>
      <c r="AY589">
        <v>0.22170000000000001</v>
      </c>
      <c r="AZ589" s="1">
        <v>2104.31</v>
      </c>
      <c r="BA589">
        <v>0.2031</v>
      </c>
      <c r="BB589">
        <v>768.66</v>
      </c>
      <c r="BC589">
        <v>7.4200000000000002E-2</v>
      </c>
      <c r="BD589" s="1">
        <v>10363.36</v>
      </c>
      <c r="BE589" s="1">
        <v>5728.38</v>
      </c>
      <c r="BF589">
        <v>1.724</v>
      </c>
      <c r="BG589">
        <v>0.54559999999999997</v>
      </c>
      <c r="BH589">
        <v>0.21360000000000001</v>
      </c>
      <c r="BI589">
        <v>0.1968</v>
      </c>
      <c r="BJ589">
        <v>3.0599999999999999E-2</v>
      </c>
      <c r="BK589">
        <v>1.3299999999999999E-2</v>
      </c>
    </row>
    <row r="590" spans="1:63" x14ac:dyDescent="0.25">
      <c r="A590" t="s">
        <v>590</v>
      </c>
      <c r="B590">
        <v>45070</v>
      </c>
      <c r="C590">
        <v>5</v>
      </c>
      <c r="D590">
        <v>765.43</v>
      </c>
      <c r="E590" s="1">
        <v>3827.16</v>
      </c>
      <c r="F590" s="1">
        <v>3427.02</v>
      </c>
      <c r="G590">
        <v>5.7999999999999996E-3</v>
      </c>
      <c r="H590">
        <v>5.9999999999999995E-4</v>
      </c>
      <c r="I590">
        <v>0.43319999999999997</v>
      </c>
      <c r="J590">
        <v>2.5999999999999999E-3</v>
      </c>
      <c r="K590">
        <v>0.23849999999999999</v>
      </c>
      <c r="L590">
        <v>0.22359999999999999</v>
      </c>
      <c r="M590">
        <v>9.5699999999999993E-2</v>
      </c>
      <c r="N590">
        <v>0.99990000000000001</v>
      </c>
      <c r="O590">
        <v>0.16619999999999999</v>
      </c>
      <c r="P590">
        <v>0.15359999999999999</v>
      </c>
      <c r="Q590" s="1">
        <v>54923.5</v>
      </c>
      <c r="R590">
        <v>0.55420000000000003</v>
      </c>
      <c r="S590">
        <v>0.12920000000000001</v>
      </c>
      <c r="T590">
        <v>0.31669999999999998</v>
      </c>
      <c r="U590">
        <v>30.25</v>
      </c>
      <c r="V590" s="1">
        <v>83188.98</v>
      </c>
      <c r="W590">
        <v>123.81</v>
      </c>
      <c r="X590" s="1">
        <v>64194.58</v>
      </c>
      <c r="Y590">
        <v>0.56110000000000004</v>
      </c>
      <c r="Z590">
        <v>0.38059999999999999</v>
      </c>
      <c r="AA590">
        <v>5.8299999999999998E-2</v>
      </c>
      <c r="AB590">
        <v>0.43890000000000001</v>
      </c>
      <c r="AC590">
        <v>64.19</v>
      </c>
      <c r="AD590" s="1">
        <v>2797.29</v>
      </c>
      <c r="AE590">
        <v>263.77</v>
      </c>
      <c r="AF590" s="1">
        <v>53528.58</v>
      </c>
      <c r="AG590">
        <v>10</v>
      </c>
      <c r="AH590" s="1">
        <v>26876</v>
      </c>
      <c r="AI590" s="1">
        <v>35472</v>
      </c>
      <c r="AJ590">
        <v>65.849999999999994</v>
      </c>
      <c r="AK590">
        <v>37.65</v>
      </c>
      <c r="AL590">
        <v>48.9</v>
      </c>
      <c r="AM590">
        <v>6.15</v>
      </c>
      <c r="AN590">
        <v>0</v>
      </c>
      <c r="AO590">
        <v>0.95250000000000001</v>
      </c>
      <c r="AP590" s="1">
        <v>1558.39</v>
      </c>
      <c r="AQ590" s="1">
        <v>2015.56</v>
      </c>
      <c r="AR590" s="1">
        <v>6931.95</v>
      </c>
      <c r="AS590">
        <v>713.99</v>
      </c>
      <c r="AT590">
        <v>460.09</v>
      </c>
      <c r="AU590" s="1">
        <v>11679.99</v>
      </c>
      <c r="AV590" s="1">
        <v>8972.77</v>
      </c>
      <c r="AW590">
        <v>0.63390000000000002</v>
      </c>
      <c r="AX590" s="1">
        <v>2802.82</v>
      </c>
      <c r="AY590">
        <v>0.19800000000000001</v>
      </c>
      <c r="AZ590">
        <v>985.91</v>
      </c>
      <c r="BA590">
        <v>6.9699999999999998E-2</v>
      </c>
      <c r="BB590" s="1">
        <v>1392.92</v>
      </c>
      <c r="BC590">
        <v>9.8400000000000001E-2</v>
      </c>
      <c r="BD590" s="1">
        <v>14154.41</v>
      </c>
      <c r="BE590" s="1">
        <v>6570.89</v>
      </c>
      <c r="BF590">
        <v>4.8750999999999998</v>
      </c>
      <c r="BG590">
        <v>0.51480000000000004</v>
      </c>
      <c r="BH590">
        <v>0.22189999999999999</v>
      </c>
      <c r="BI590">
        <v>0.23100000000000001</v>
      </c>
      <c r="BJ590">
        <v>2.4899999999999999E-2</v>
      </c>
      <c r="BK590">
        <v>7.4000000000000003E-3</v>
      </c>
    </row>
    <row r="591" spans="1:63" x14ac:dyDescent="0.25">
      <c r="A591" t="s">
        <v>591</v>
      </c>
      <c r="B591">
        <v>45088</v>
      </c>
      <c r="C591">
        <v>5</v>
      </c>
      <c r="D591">
        <v>271.32</v>
      </c>
      <c r="E591" s="1">
        <v>1356.61</v>
      </c>
      <c r="F591">
        <v>0</v>
      </c>
      <c r="G591" t="s">
        <v>628</v>
      </c>
      <c r="H591" t="s">
        <v>628</v>
      </c>
      <c r="I591" t="s">
        <v>628</v>
      </c>
      <c r="J591" t="s">
        <v>628</v>
      </c>
      <c r="K591" t="s">
        <v>628</v>
      </c>
      <c r="L591" t="s">
        <v>628</v>
      </c>
      <c r="M591" t="s">
        <v>628</v>
      </c>
      <c r="N591" t="s">
        <v>628</v>
      </c>
      <c r="O591">
        <v>0</v>
      </c>
      <c r="P591" t="s">
        <v>628</v>
      </c>
      <c r="Q591" s="1">
        <v>65877.89</v>
      </c>
      <c r="R591">
        <v>0.14910000000000001</v>
      </c>
      <c r="S591">
        <v>0.1404</v>
      </c>
      <c r="T591">
        <v>0.71050000000000002</v>
      </c>
      <c r="U591">
        <v>12.84</v>
      </c>
      <c r="V591" s="1">
        <v>89146.2</v>
      </c>
      <c r="W591">
        <v>105.61</v>
      </c>
      <c r="X591" s="1">
        <v>206634.58</v>
      </c>
      <c r="Y591">
        <v>0.72729999999999995</v>
      </c>
      <c r="Z591">
        <v>0.22570000000000001</v>
      </c>
      <c r="AA591">
        <v>4.7E-2</v>
      </c>
      <c r="AB591">
        <v>0.2727</v>
      </c>
      <c r="AC591">
        <v>206.63</v>
      </c>
      <c r="AD591" s="1">
        <v>11917.97</v>
      </c>
      <c r="AE591" s="1">
        <v>1248.3900000000001</v>
      </c>
      <c r="AF591" s="1">
        <v>204266.85</v>
      </c>
      <c r="AG591">
        <v>484</v>
      </c>
      <c r="AH591" s="1">
        <v>36313</v>
      </c>
      <c r="AI591" s="1">
        <v>50795</v>
      </c>
      <c r="AJ591">
        <v>83.11</v>
      </c>
      <c r="AK591">
        <v>52.31</v>
      </c>
      <c r="AL591">
        <v>69.66</v>
      </c>
      <c r="AM591">
        <v>5.2</v>
      </c>
      <c r="AN591">
        <v>0</v>
      </c>
      <c r="AO591">
        <v>1.4287000000000001</v>
      </c>
      <c r="AP591" s="1">
        <v>2394.11</v>
      </c>
      <c r="AQ591" s="1">
        <v>2617.91</v>
      </c>
      <c r="AR591" s="1">
        <v>8132.97</v>
      </c>
      <c r="AS591" s="1">
        <v>1077.28</v>
      </c>
      <c r="AT591">
        <v>769.6</v>
      </c>
      <c r="AU591" s="1">
        <v>14991.87</v>
      </c>
      <c r="AV591">
        <v>0</v>
      </c>
      <c r="AW591">
        <v>0</v>
      </c>
      <c r="AX591">
        <v>0</v>
      </c>
      <c r="AY591">
        <v>0</v>
      </c>
      <c r="AZ591">
        <v>0</v>
      </c>
      <c r="BA591">
        <v>0</v>
      </c>
      <c r="BB591">
        <v>0</v>
      </c>
      <c r="BC591">
        <v>0</v>
      </c>
      <c r="BD591">
        <v>0</v>
      </c>
      <c r="BE591" s="1">
        <v>1053.6099999999999</v>
      </c>
      <c r="BF591">
        <v>0.2135</v>
      </c>
      <c r="BG591">
        <v>0.48680000000000001</v>
      </c>
      <c r="BH591">
        <v>0.21959999999999999</v>
      </c>
      <c r="BI591">
        <v>0.2535</v>
      </c>
      <c r="BJ591">
        <v>2.6700000000000002E-2</v>
      </c>
      <c r="BK591">
        <v>1.34E-2</v>
      </c>
    </row>
    <row r="592" spans="1:63" x14ac:dyDescent="0.25">
      <c r="A592" t="s">
        <v>592</v>
      </c>
      <c r="B592">
        <v>45096</v>
      </c>
      <c r="C592">
        <v>85</v>
      </c>
      <c r="D592">
        <v>20.03</v>
      </c>
      <c r="E592" s="1">
        <v>1702.27</v>
      </c>
      <c r="F592" s="1">
        <v>1417.79</v>
      </c>
      <c r="G592">
        <v>2.0999999999999999E-3</v>
      </c>
      <c r="H592">
        <v>0</v>
      </c>
      <c r="I592">
        <v>5.5999999999999999E-3</v>
      </c>
      <c r="J592">
        <v>2.8E-3</v>
      </c>
      <c r="K592">
        <v>0.27500000000000002</v>
      </c>
      <c r="L592">
        <v>0.69179999999999997</v>
      </c>
      <c r="M592">
        <v>2.2599999999999999E-2</v>
      </c>
      <c r="N592">
        <v>0.62970000000000004</v>
      </c>
      <c r="O592">
        <v>0.12139999999999999</v>
      </c>
      <c r="P592">
        <v>0.13850000000000001</v>
      </c>
      <c r="Q592" s="1">
        <v>60095.34</v>
      </c>
      <c r="R592">
        <v>0.19489999999999999</v>
      </c>
      <c r="S592">
        <v>0.11020000000000001</v>
      </c>
      <c r="T592">
        <v>0.69489999999999996</v>
      </c>
      <c r="U592">
        <v>12</v>
      </c>
      <c r="V592" s="1">
        <v>81622.17</v>
      </c>
      <c r="W592">
        <v>136.36000000000001</v>
      </c>
      <c r="X592" s="1">
        <v>129796.47</v>
      </c>
      <c r="Y592">
        <v>0.76129999999999998</v>
      </c>
      <c r="Z592">
        <v>0.16880000000000001</v>
      </c>
      <c r="AA592">
        <v>6.9900000000000004E-2</v>
      </c>
      <c r="AB592">
        <v>0.2387</v>
      </c>
      <c r="AC592">
        <v>129.80000000000001</v>
      </c>
      <c r="AD592" s="1">
        <v>4033.82</v>
      </c>
      <c r="AE592">
        <v>437.56</v>
      </c>
      <c r="AF592" s="1">
        <v>122998.8</v>
      </c>
      <c r="AG592">
        <v>157</v>
      </c>
      <c r="AH592" s="1">
        <v>30692</v>
      </c>
      <c r="AI592" s="1">
        <v>46613</v>
      </c>
      <c r="AJ592">
        <v>50.1</v>
      </c>
      <c r="AK592">
        <v>28.3</v>
      </c>
      <c r="AL592">
        <v>35.74</v>
      </c>
      <c r="AM592">
        <v>4.5999999999999996</v>
      </c>
      <c r="AN592">
        <v>0</v>
      </c>
      <c r="AO592">
        <v>1.0784</v>
      </c>
      <c r="AP592" s="1">
        <v>2077.85</v>
      </c>
      <c r="AQ592" s="1">
        <v>2169.1799999999998</v>
      </c>
      <c r="AR592" s="1">
        <v>7103.41</v>
      </c>
      <c r="AS592">
        <v>402.52</v>
      </c>
      <c r="AT592">
        <v>455.7</v>
      </c>
      <c r="AU592" s="1">
        <v>12208.66</v>
      </c>
      <c r="AV592" s="1">
        <v>7810.05</v>
      </c>
      <c r="AW592">
        <v>0.56010000000000004</v>
      </c>
      <c r="AX592" s="1">
        <v>3840.65</v>
      </c>
      <c r="AY592">
        <v>0.27539999999999998</v>
      </c>
      <c r="AZ592">
        <v>654.38</v>
      </c>
      <c r="BA592">
        <v>4.6899999999999997E-2</v>
      </c>
      <c r="BB592" s="1">
        <v>1638.69</v>
      </c>
      <c r="BC592">
        <v>0.11749999999999999</v>
      </c>
      <c r="BD592" s="1">
        <v>13943.77</v>
      </c>
      <c r="BE592" s="1">
        <v>5025.8599999999997</v>
      </c>
      <c r="BF592">
        <v>1.9437</v>
      </c>
      <c r="BG592">
        <v>0.52</v>
      </c>
      <c r="BH592">
        <v>0.2273</v>
      </c>
      <c r="BI592">
        <v>0.21440000000000001</v>
      </c>
      <c r="BJ592">
        <v>2.3E-2</v>
      </c>
      <c r="BK592">
        <v>1.5299999999999999E-2</v>
      </c>
    </row>
    <row r="593" spans="1:63" x14ac:dyDescent="0.25">
      <c r="A593" t="s">
        <v>593</v>
      </c>
      <c r="B593">
        <v>46367</v>
      </c>
      <c r="C593">
        <v>42</v>
      </c>
      <c r="D593">
        <v>22.04</v>
      </c>
      <c r="E593">
        <v>925.48</v>
      </c>
      <c r="F593">
        <v>961.69</v>
      </c>
      <c r="G593">
        <v>4.1999999999999997E-3</v>
      </c>
      <c r="H593">
        <v>0</v>
      </c>
      <c r="I593">
        <v>8.3000000000000001E-3</v>
      </c>
      <c r="J593">
        <v>0</v>
      </c>
      <c r="K593">
        <v>1.66E-2</v>
      </c>
      <c r="L593">
        <v>0.94699999999999995</v>
      </c>
      <c r="M593">
        <v>2.3900000000000001E-2</v>
      </c>
      <c r="N593">
        <v>0.3357</v>
      </c>
      <c r="O593">
        <v>0</v>
      </c>
      <c r="P593">
        <v>0.11600000000000001</v>
      </c>
      <c r="Q593" s="1">
        <v>64066.42</v>
      </c>
      <c r="R593">
        <v>0.17649999999999999</v>
      </c>
      <c r="S593">
        <v>0.10290000000000001</v>
      </c>
      <c r="T593">
        <v>0.72060000000000002</v>
      </c>
      <c r="U593">
        <v>8.2200000000000006</v>
      </c>
      <c r="V593" s="1">
        <v>84745.01</v>
      </c>
      <c r="W593">
        <v>107.28</v>
      </c>
      <c r="X593" s="1">
        <v>150740.87</v>
      </c>
      <c r="Y593">
        <v>0.83560000000000001</v>
      </c>
      <c r="Z593">
        <v>0.11119999999999999</v>
      </c>
      <c r="AA593">
        <v>5.3199999999999997E-2</v>
      </c>
      <c r="AB593">
        <v>0.16439999999999999</v>
      </c>
      <c r="AC593">
        <v>150.74</v>
      </c>
      <c r="AD593" s="1">
        <v>4879.3100000000004</v>
      </c>
      <c r="AE593">
        <v>499.2</v>
      </c>
      <c r="AF593" s="1">
        <v>130626.85</v>
      </c>
      <c r="AG593">
        <v>189</v>
      </c>
      <c r="AH593" s="1">
        <v>36289</v>
      </c>
      <c r="AI593" s="1">
        <v>56640</v>
      </c>
      <c r="AJ593">
        <v>50.5</v>
      </c>
      <c r="AK593">
        <v>30.16</v>
      </c>
      <c r="AL593">
        <v>40.29</v>
      </c>
      <c r="AM593">
        <v>3.9</v>
      </c>
      <c r="AN593">
        <v>0</v>
      </c>
      <c r="AO593">
        <v>1.0263</v>
      </c>
      <c r="AP593" s="1">
        <v>1490.9</v>
      </c>
      <c r="AQ593" s="1">
        <v>1477.3</v>
      </c>
      <c r="AR593" s="1">
        <v>6246.52</v>
      </c>
      <c r="AS593">
        <v>193.12</v>
      </c>
      <c r="AT593">
        <v>128.72</v>
      </c>
      <c r="AU593" s="1">
        <v>9536.56</v>
      </c>
      <c r="AV593" s="1">
        <v>6330.04</v>
      </c>
      <c r="AW593">
        <v>0.50439999999999996</v>
      </c>
      <c r="AX593" s="1">
        <v>3721.25</v>
      </c>
      <c r="AY593">
        <v>0.29649999999999999</v>
      </c>
      <c r="AZ593" s="1">
        <v>1827.48</v>
      </c>
      <c r="BA593">
        <v>0.14560000000000001</v>
      </c>
      <c r="BB593">
        <v>670.4</v>
      </c>
      <c r="BC593">
        <v>5.3400000000000003E-2</v>
      </c>
      <c r="BD593" s="1">
        <v>12549.16</v>
      </c>
      <c r="BE593" s="1">
        <v>6751.24</v>
      </c>
      <c r="BF593">
        <v>1.7672000000000001</v>
      </c>
      <c r="BG593">
        <v>0.52429999999999999</v>
      </c>
      <c r="BH593">
        <v>0.21240000000000001</v>
      </c>
      <c r="BI593">
        <v>0.22520000000000001</v>
      </c>
      <c r="BJ593">
        <v>2.7300000000000001E-2</v>
      </c>
      <c r="BK593">
        <v>1.0699999999999999E-2</v>
      </c>
    </row>
    <row r="594" spans="1:63" x14ac:dyDescent="0.25">
      <c r="A594" t="s">
        <v>594</v>
      </c>
      <c r="B594">
        <v>45104</v>
      </c>
      <c r="C594">
        <v>31</v>
      </c>
      <c r="D594">
        <v>242.39</v>
      </c>
      <c r="E594" s="1">
        <v>7513.94</v>
      </c>
      <c r="F594" s="1">
        <v>7465.06</v>
      </c>
      <c r="G594">
        <v>1.89E-2</v>
      </c>
      <c r="H594">
        <v>4.0000000000000002E-4</v>
      </c>
      <c r="I594">
        <v>0.1027</v>
      </c>
      <c r="J594">
        <v>1.6000000000000001E-3</v>
      </c>
      <c r="K594">
        <v>2.8899999999999999E-2</v>
      </c>
      <c r="L594">
        <v>0.71989999999999998</v>
      </c>
      <c r="M594">
        <v>0.1275</v>
      </c>
      <c r="N594">
        <v>0.36890000000000001</v>
      </c>
      <c r="O594">
        <v>1.41E-2</v>
      </c>
      <c r="P594">
        <v>0.1663</v>
      </c>
      <c r="Q594" s="1">
        <v>73492.320000000007</v>
      </c>
      <c r="R594">
        <v>0.1389</v>
      </c>
      <c r="S594">
        <v>0.15279999999999999</v>
      </c>
      <c r="T594">
        <v>0.70830000000000004</v>
      </c>
      <c r="U594">
        <v>49.5</v>
      </c>
      <c r="V594" s="1">
        <v>98727.78</v>
      </c>
      <c r="W594">
        <v>151.77000000000001</v>
      </c>
      <c r="X594" s="1">
        <v>227306.66</v>
      </c>
      <c r="Y594">
        <v>0.69420000000000004</v>
      </c>
      <c r="Z594">
        <v>0.23200000000000001</v>
      </c>
      <c r="AA594">
        <v>7.3800000000000004E-2</v>
      </c>
      <c r="AB594">
        <v>0.30580000000000002</v>
      </c>
      <c r="AC594">
        <v>227.31</v>
      </c>
      <c r="AD594" s="1">
        <v>9951.27</v>
      </c>
      <c r="AE594" s="1">
        <v>1083.72</v>
      </c>
      <c r="AF594" s="1">
        <v>203265.63</v>
      </c>
      <c r="AG594">
        <v>483</v>
      </c>
      <c r="AH594" s="1">
        <v>37727</v>
      </c>
      <c r="AI594" s="1">
        <v>57925</v>
      </c>
      <c r="AJ594">
        <v>57.24</v>
      </c>
      <c r="AK594">
        <v>42.29</v>
      </c>
      <c r="AL594">
        <v>43.95</v>
      </c>
      <c r="AM594">
        <v>4.8</v>
      </c>
      <c r="AN594">
        <v>0</v>
      </c>
      <c r="AO594">
        <v>1.0511999999999999</v>
      </c>
      <c r="AP594" s="1">
        <v>1869.46</v>
      </c>
      <c r="AQ594" s="1">
        <v>2701.96</v>
      </c>
      <c r="AR594" s="1">
        <v>7280.75</v>
      </c>
      <c r="AS594" s="1">
        <v>1000.06</v>
      </c>
      <c r="AT594">
        <v>302.02999999999997</v>
      </c>
      <c r="AU594" s="1">
        <v>13154.27</v>
      </c>
      <c r="AV594" s="1">
        <v>3521.72</v>
      </c>
      <c r="AW594">
        <v>0.25800000000000001</v>
      </c>
      <c r="AX594" s="1">
        <v>8958.66</v>
      </c>
      <c r="AY594">
        <v>0.65629999999999999</v>
      </c>
      <c r="AZ594">
        <v>507.46</v>
      </c>
      <c r="BA594">
        <v>3.7199999999999997E-2</v>
      </c>
      <c r="BB594">
        <v>663.22</v>
      </c>
      <c r="BC594">
        <v>4.8599999999999997E-2</v>
      </c>
      <c r="BD594" s="1">
        <v>13651.06</v>
      </c>
      <c r="BE594" s="1">
        <v>1690.93</v>
      </c>
      <c r="BF594">
        <v>0.28220000000000001</v>
      </c>
      <c r="BG594">
        <v>0.58309999999999995</v>
      </c>
      <c r="BH594">
        <v>0.1739</v>
      </c>
      <c r="BI594">
        <v>0.19589999999999999</v>
      </c>
      <c r="BJ594">
        <v>3.0099999999999998E-2</v>
      </c>
      <c r="BK594">
        <v>1.7000000000000001E-2</v>
      </c>
    </row>
    <row r="595" spans="1:63" x14ac:dyDescent="0.25">
      <c r="A595" t="s">
        <v>595</v>
      </c>
      <c r="B595">
        <v>45112</v>
      </c>
      <c r="C595">
        <v>161</v>
      </c>
      <c r="D595">
        <v>18.399999999999999</v>
      </c>
      <c r="E595" s="1">
        <v>2962.51</v>
      </c>
      <c r="F595" s="1">
        <v>2539.6799999999998</v>
      </c>
      <c r="G595">
        <v>8.3000000000000001E-3</v>
      </c>
      <c r="H595">
        <v>0</v>
      </c>
      <c r="I595">
        <v>3.0300000000000001E-2</v>
      </c>
      <c r="J595">
        <v>8.0000000000000004E-4</v>
      </c>
      <c r="K595">
        <v>4.7199999999999999E-2</v>
      </c>
      <c r="L595">
        <v>0.82399999999999995</v>
      </c>
      <c r="M595">
        <v>8.9399999999999993E-2</v>
      </c>
      <c r="N595">
        <v>0.5131</v>
      </c>
      <c r="O595">
        <v>1.0699999999999999E-2</v>
      </c>
      <c r="P595">
        <v>0.1424</v>
      </c>
      <c r="Q595" s="1">
        <v>62655.46</v>
      </c>
      <c r="R595">
        <v>0.24260000000000001</v>
      </c>
      <c r="S595">
        <v>0.24260000000000001</v>
      </c>
      <c r="T595">
        <v>0.51480000000000004</v>
      </c>
      <c r="U595">
        <v>18</v>
      </c>
      <c r="V595" s="1">
        <v>99298.89</v>
      </c>
      <c r="W595">
        <v>157.31</v>
      </c>
      <c r="X595" s="1">
        <v>176935.15</v>
      </c>
      <c r="Y595">
        <v>0.6734</v>
      </c>
      <c r="Z595">
        <v>0.24149999999999999</v>
      </c>
      <c r="AA595">
        <v>8.5199999999999998E-2</v>
      </c>
      <c r="AB595">
        <v>0.3266</v>
      </c>
      <c r="AC595">
        <v>176.94</v>
      </c>
      <c r="AD595" s="1">
        <v>4164.29</v>
      </c>
      <c r="AE595">
        <v>362</v>
      </c>
      <c r="AF595" s="1">
        <v>172974.11</v>
      </c>
      <c r="AG595">
        <v>390</v>
      </c>
      <c r="AH595" s="1">
        <v>33188</v>
      </c>
      <c r="AI595" s="1">
        <v>56505</v>
      </c>
      <c r="AJ595">
        <v>27.3</v>
      </c>
      <c r="AK595">
        <v>22.04</v>
      </c>
      <c r="AL595">
        <v>26.37</v>
      </c>
      <c r="AM595">
        <v>4.2</v>
      </c>
      <c r="AN595" s="1">
        <v>1612.57</v>
      </c>
      <c r="AO595">
        <v>1.2801</v>
      </c>
      <c r="AP595" s="1">
        <v>1228.9000000000001</v>
      </c>
      <c r="AQ595" s="1">
        <v>2143.88</v>
      </c>
      <c r="AR595" s="1">
        <v>6586.05</v>
      </c>
      <c r="AS595">
        <v>669.45</v>
      </c>
      <c r="AT595">
        <v>298.97000000000003</v>
      </c>
      <c r="AU595" s="1">
        <v>10927.25</v>
      </c>
      <c r="AV595" s="1">
        <v>5481.66</v>
      </c>
      <c r="AW595">
        <v>0.4133</v>
      </c>
      <c r="AX595" s="1">
        <v>5976.65</v>
      </c>
      <c r="AY595">
        <v>0.4506</v>
      </c>
      <c r="AZ595">
        <v>823.52</v>
      </c>
      <c r="BA595">
        <v>6.2100000000000002E-2</v>
      </c>
      <c r="BB595">
        <v>982.04</v>
      </c>
      <c r="BC595">
        <v>7.3999999999999996E-2</v>
      </c>
      <c r="BD595" s="1">
        <v>13263.87</v>
      </c>
      <c r="BE595" s="1">
        <v>3675.4</v>
      </c>
      <c r="BF595">
        <v>1.0618000000000001</v>
      </c>
      <c r="BG595">
        <v>0.55610000000000004</v>
      </c>
      <c r="BH595">
        <v>0.21379999999999999</v>
      </c>
      <c r="BI595">
        <v>0.17230000000000001</v>
      </c>
      <c r="BJ595">
        <v>2.52E-2</v>
      </c>
      <c r="BK595">
        <v>3.2599999999999997E-2</v>
      </c>
    </row>
    <row r="596" spans="1:63" x14ac:dyDescent="0.25">
      <c r="A596" t="s">
        <v>596</v>
      </c>
      <c r="B596">
        <v>45666</v>
      </c>
      <c r="C596">
        <v>15</v>
      </c>
      <c r="D596">
        <v>35.49</v>
      </c>
      <c r="E596">
        <v>532.28</v>
      </c>
      <c r="F596">
        <v>483.33</v>
      </c>
      <c r="G596">
        <v>4.1000000000000003E-3</v>
      </c>
      <c r="H596">
        <v>0</v>
      </c>
      <c r="I596">
        <v>9.7100000000000006E-2</v>
      </c>
      <c r="J596">
        <v>0</v>
      </c>
      <c r="K596">
        <v>1.24E-2</v>
      </c>
      <c r="L596">
        <v>0.79749999999999999</v>
      </c>
      <c r="M596">
        <v>8.8800000000000004E-2</v>
      </c>
      <c r="N596">
        <v>1</v>
      </c>
      <c r="O596">
        <v>0</v>
      </c>
      <c r="P596">
        <v>0.1862</v>
      </c>
      <c r="Q596" s="1">
        <v>54801.17</v>
      </c>
      <c r="R596">
        <v>0.29310000000000003</v>
      </c>
      <c r="S596">
        <v>0.31030000000000002</v>
      </c>
      <c r="T596">
        <v>0.39660000000000001</v>
      </c>
      <c r="U596">
        <v>5.0999999999999996</v>
      </c>
      <c r="V596" s="1">
        <v>79509.8</v>
      </c>
      <c r="W596">
        <v>100</v>
      </c>
      <c r="X596" s="1">
        <v>87908.21</v>
      </c>
      <c r="Y596">
        <v>0.85350000000000004</v>
      </c>
      <c r="Z596">
        <v>9.1999999999999998E-2</v>
      </c>
      <c r="AA596">
        <v>5.45E-2</v>
      </c>
      <c r="AB596">
        <v>0.14649999999999999</v>
      </c>
      <c r="AC596">
        <v>87.91</v>
      </c>
      <c r="AD596" s="1">
        <v>3248.18</v>
      </c>
      <c r="AE596">
        <v>429.8</v>
      </c>
      <c r="AF596" s="1">
        <v>82118.89</v>
      </c>
      <c r="AG596">
        <v>53</v>
      </c>
      <c r="AH596" s="1">
        <v>30685</v>
      </c>
      <c r="AI596" s="1">
        <v>42127</v>
      </c>
      <c r="AJ596">
        <v>55.4</v>
      </c>
      <c r="AK596">
        <v>35.44</v>
      </c>
      <c r="AL596">
        <v>40.06</v>
      </c>
      <c r="AM596">
        <v>4.5</v>
      </c>
      <c r="AN596">
        <v>0</v>
      </c>
      <c r="AO596">
        <v>1.0936999999999999</v>
      </c>
      <c r="AP596" s="1">
        <v>2541.81</v>
      </c>
      <c r="AQ596" s="1">
        <v>3131.97</v>
      </c>
      <c r="AR596" s="1">
        <v>9530.1</v>
      </c>
      <c r="AS596" s="1">
        <v>1188.93</v>
      </c>
      <c r="AT596">
        <v>489.72</v>
      </c>
      <c r="AU596" s="1">
        <v>16882.52</v>
      </c>
      <c r="AV596" s="1">
        <v>12883.75</v>
      </c>
      <c r="AW596">
        <v>0.68469999999999998</v>
      </c>
      <c r="AX596" s="1">
        <v>2917.58</v>
      </c>
      <c r="AY596">
        <v>0.15509999999999999</v>
      </c>
      <c r="AZ596" s="1">
        <v>1315.37</v>
      </c>
      <c r="BA596">
        <v>6.9900000000000004E-2</v>
      </c>
      <c r="BB596" s="1">
        <v>1699.57</v>
      </c>
      <c r="BC596">
        <v>9.0300000000000005E-2</v>
      </c>
      <c r="BD596" s="1">
        <v>18816.28</v>
      </c>
      <c r="BE596" s="1">
        <v>10362.02</v>
      </c>
      <c r="BF596">
        <v>4.2788000000000004</v>
      </c>
      <c r="BG596">
        <v>0.48349999999999999</v>
      </c>
      <c r="BH596">
        <v>0.23069999999999999</v>
      </c>
      <c r="BI596">
        <v>0.2409</v>
      </c>
      <c r="BJ596">
        <v>3.3599999999999998E-2</v>
      </c>
      <c r="BK596">
        <v>1.1299999999999999E-2</v>
      </c>
    </row>
    <row r="597" spans="1:63" x14ac:dyDescent="0.25">
      <c r="A597" t="s">
        <v>597</v>
      </c>
      <c r="B597">
        <v>44081</v>
      </c>
      <c r="C597">
        <v>12</v>
      </c>
      <c r="D597">
        <v>350</v>
      </c>
      <c r="E597" s="1">
        <v>4199.9399999999996</v>
      </c>
      <c r="F597" s="1">
        <v>3839.41</v>
      </c>
      <c r="G597">
        <v>6.3600000000000004E-2</v>
      </c>
      <c r="H597">
        <v>4.8999999999999998E-3</v>
      </c>
      <c r="I597">
        <v>0.5423</v>
      </c>
      <c r="J597">
        <v>8.0000000000000004E-4</v>
      </c>
      <c r="K597">
        <v>0.21540000000000001</v>
      </c>
      <c r="L597">
        <v>9.4600000000000004E-2</v>
      </c>
      <c r="M597">
        <v>7.8399999999999997E-2</v>
      </c>
      <c r="N597">
        <v>0.73260000000000003</v>
      </c>
      <c r="O597">
        <v>0.1804</v>
      </c>
      <c r="P597">
        <v>0.16159999999999999</v>
      </c>
      <c r="Q597" s="1">
        <v>65531.18</v>
      </c>
      <c r="R597">
        <v>0.28570000000000001</v>
      </c>
      <c r="S597">
        <v>0.24909999999999999</v>
      </c>
      <c r="T597">
        <v>0.4652</v>
      </c>
      <c r="U597">
        <v>30</v>
      </c>
      <c r="V597" s="1">
        <v>105913.73</v>
      </c>
      <c r="W597">
        <v>136.4</v>
      </c>
      <c r="X597" s="1">
        <v>110636.29</v>
      </c>
      <c r="Y597">
        <v>0.74160000000000004</v>
      </c>
      <c r="Z597">
        <v>0.20849999999999999</v>
      </c>
      <c r="AA597">
        <v>4.99E-2</v>
      </c>
      <c r="AB597">
        <v>0.25840000000000002</v>
      </c>
      <c r="AC597">
        <v>110.64</v>
      </c>
      <c r="AD597" s="1">
        <v>6384.37</v>
      </c>
      <c r="AE597">
        <v>706.03</v>
      </c>
      <c r="AF597" s="1">
        <v>110305.88</v>
      </c>
      <c r="AG597">
        <v>113</v>
      </c>
      <c r="AH597" s="1">
        <v>34668</v>
      </c>
      <c r="AI597" s="1">
        <v>52999</v>
      </c>
      <c r="AJ597">
        <v>87.86</v>
      </c>
      <c r="AK597">
        <v>53.22</v>
      </c>
      <c r="AL597">
        <v>66.459999999999994</v>
      </c>
      <c r="AM597">
        <v>4.6500000000000004</v>
      </c>
      <c r="AN597">
        <v>0</v>
      </c>
      <c r="AO597">
        <v>1.2073</v>
      </c>
      <c r="AP597" s="1">
        <v>1911.47</v>
      </c>
      <c r="AQ597" s="1">
        <v>2108.0500000000002</v>
      </c>
      <c r="AR597" s="1">
        <v>7751.78</v>
      </c>
      <c r="AS597">
        <v>717.93</v>
      </c>
      <c r="AT597">
        <v>985.98</v>
      </c>
      <c r="AU597" s="1">
        <v>13475.22</v>
      </c>
      <c r="AV597" s="1">
        <v>6187</v>
      </c>
      <c r="AW597">
        <v>0.41539999999999999</v>
      </c>
      <c r="AX597" s="1">
        <v>5962.61</v>
      </c>
      <c r="AY597">
        <v>0.40029999999999999</v>
      </c>
      <c r="AZ597" s="1">
        <v>1131.31</v>
      </c>
      <c r="BA597">
        <v>7.5999999999999998E-2</v>
      </c>
      <c r="BB597" s="1">
        <v>1612.83</v>
      </c>
      <c r="BC597">
        <v>0.10829999999999999</v>
      </c>
      <c r="BD597" s="1">
        <v>14893.75</v>
      </c>
      <c r="BE597" s="1">
        <v>4351.01</v>
      </c>
      <c r="BF597">
        <v>1.2118</v>
      </c>
      <c r="BG597">
        <v>0.55720000000000003</v>
      </c>
      <c r="BH597">
        <v>0.19889999999999999</v>
      </c>
      <c r="BI597">
        <v>0.20469999999999999</v>
      </c>
      <c r="BJ597">
        <v>2.75E-2</v>
      </c>
      <c r="BK597">
        <v>1.1900000000000001E-2</v>
      </c>
    </row>
    <row r="598" spans="1:63" x14ac:dyDescent="0.25">
      <c r="A598" t="s">
        <v>598</v>
      </c>
      <c r="B598">
        <v>50518</v>
      </c>
      <c r="C598">
        <v>74</v>
      </c>
      <c r="D598">
        <v>7.31</v>
      </c>
      <c r="E598">
        <v>540.87</v>
      </c>
      <c r="F598">
        <v>594.66999999999996</v>
      </c>
      <c r="G598">
        <v>1.6999999999999999E-3</v>
      </c>
      <c r="H598">
        <v>0</v>
      </c>
      <c r="I598">
        <v>1.6999999999999999E-3</v>
      </c>
      <c r="J598">
        <v>0</v>
      </c>
      <c r="K598">
        <v>6.7000000000000002E-3</v>
      </c>
      <c r="L598">
        <v>0.96799999999999997</v>
      </c>
      <c r="M598">
        <v>2.1899999999999999E-2</v>
      </c>
      <c r="N598">
        <v>0.3236</v>
      </c>
      <c r="O598">
        <v>0</v>
      </c>
      <c r="P598">
        <v>0.1701</v>
      </c>
      <c r="Q598" s="1">
        <v>56535.11</v>
      </c>
      <c r="R598">
        <v>0.2979</v>
      </c>
      <c r="S598">
        <v>4.2599999999999999E-2</v>
      </c>
      <c r="T598">
        <v>0.65959999999999996</v>
      </c>
      <c r="U598">
        <v>7</v>
      </c>
      <c r="V598" s="1">
        <v>49567.14</v>
      </c>
      <c r="W598">
        <v>74.36</v>
      </c>
      <c r="X598" s="1">
        <v>411001.63</v>
      </c>
      <c r="Y598">
        <v>0.2767</v>
      </c>
      <c r="Z598">
        <v>4.1700000000000001E-2</v>
      </c>
      <c r="AA598">
        <v>0.68159999999999998</v>
      </c>
      <c r="AB598">
        <v>0.72330000000000005</v>
      </c>
      <c r="AC598">
        <v>411</v>
      </c>
      <c r="AD598" s="1">
        <v>13937.83</v>
      </c>
      <c r="AE598">
        <v>410.07</v>
      </c>
      <c r="AF598" s="1">
        <v>273517.21999999997</v>
      </c>
      <c r="AG598">
        <v>568</v>
      </c>
      <c r="AH598" s="1">
        <v>36133</v>
      </c>
      <c r="AI598" s="1">
        <v>59749</v>
      </c>
      <c r="AJ598">
        <v>37.22</v>
      </c>
      <c r="AK598">
        <v>25.32</v>
      </c>
      <c r="AL598">
        <v>36.92</v>
      </c>
      <c r="AM598">
        <v>4.2</v>
      </c>
      <c r="AN598">
        <v>0</v>
      </c>
      <c r="AO598">
        <v>0.68579999999999997</v>
      </c>
      <c r="AP598" s="1">
        <v>2361.75</v>
      </c>
      <c r="AQ598" s="1">
        <v>2336.16</v>
      </c>
      <c r="AR598" s="1">
        <v>7970</v>
      </c>
      <c r="AS598">
        <v>769.15</v>
      </c>
      <c r="AT598">
        <v>349.34</v>
      </c>
      <c r="AU598" s="1">
        <v>13786.41</v>
      </c>
      <c r="AV598" s="1">
        <v>3444.17</v>
      </c>
      <c r="AW598">
        <v>0.15939999999999999</v>
      </c>
      <c r="AX598" s="1">
        <v>14907.79</v>
      </c>
      <c r="AY598">
        <v>0.68989999999999996</v>
      </c>
      <c r="AZ598" s="1">
        <v>2448.73</v>
      </c>
      <c r="BA598">
        <v>0.1133</v>
      </c>
      <c r="BB598">
        <v>809.1</v>
      </c>
      <c r="BC598">
        <v>3.7400000000000003E-2</v>
      </c>
      <c r="BD598" s="1">
        <v>21609.79</v>
      </c>
      <c r="BE598" s="1">
        <v>3292.31</v>
      </c>
      <c r="BF598">
        <v>0.87419999999999998</v>
      </c>
      <c r="BG598">
        <v>0.49490000000000001</v>
      </c>
      <c r="BH598">
        <v>0.2646</v>
      </c>
      <c r="BI598">
        <v>0.17319999999999999</v>
      </c>
      <c r="BJ598">
        <v>4.1500000000000002E-2</v>
      </c>
      <c r="BK598">
        <v>2.5899999999999999E-2</v>
      </c>
    </row>
    <row r="599" spans="1:63" x14ac:dyDescent="0.25">
      <c r="A599" t="s">
        <v>599</v>
      </c>
      <c r="B599">
        <v>49577</v>
      </c>
      <c r="C599">
        <v>70</v>
      </c>
      <c r="D599">
        <v>14.11</v>
      </c>
      <c r="E599">
        <v>987.66</v>
      </c>
      <c r="F599">
        <v>942.84</v>
      </c>
      <c r="G599">
        <v>2.0999999999999999E-3</v>
      </c>
      <c r="H599">
        <v>1.1000000000000001E-3</v>
      </c>
      <c r="I599">
        <v>2.0999999999999999E-3</v>
      </c>
      <c r="J599">
        <v>0</v>
      </c>
      <c r="K599">
        <v>8.5900000000000004E-2</v>
      </c>
      <c r="L599">
        <v>0.88870000000000005</v>
      </c>
      <c r="M599">
        <v>2.01E-2</v>
      </c>
      <c r="N599">
        <v>0.22339999999999999</v>
      </c>
      <c r="O599">
        <v>2.7000000000000001E-3</v>
      </c>
      <c r="P599">
        <v>0.13320000000000001</v>
      </c>
      <c r="Q599" s="1">
        <v>56745.03</v>
      </c>
      <c r="R599">
        <v>0.18459999999999999</v>
      </c>
      <c r="S599">
        <v>0.2462</v>
      </c>
      <c r="T599">
        <v>0.56920000000000004</v>
      </c>
      <c r="U599">
        <v>17</v>
      </c>
      <c r="V599" s="1">
        <v>50479.18</v>
      </c>
      <c r="W599">
        <v>55.13</v>
      </c>
      <c r="X599" s="1">
        <v>222556.13</v>
      </c>
      <c r="Y599">
        <v>0.67430000000000001</v>
      </c>
      <c r="Z599">
        <v>6.2300000000000001E-2</v>
      </c>
      <c r="AA599">
        <v>0.26340000000000002</v>
      </c>
      <c r="AB599">
        <v>0.32569999999999999</v>
      </c>
      <c r="AC599">
        <v>222.56</v>
      </c>
      <c r="AD599" s="1">
        <v>7593.28</v>
      </c>
      <c r="AE599">
        <v>753.72</v>
      </c>
      <c r="AF599" s="1">
        <v>178622.95</v>
      </c>
      <c r="AG599">
        <v>405</v>
      </c>
      <c r="AH599" s="1">
        <v>41244</v>
      </c>
      <c r="AI599" s="1">
        <v>62409</v>
      </c>
      <c r="AJ599">
        <v>46.1</v>
      </c>
      <c r="AK599">
        <v>29.2</v>
      </c>
      <c r="AL599">
        <v>36.700000000000003</v>
      </c>
      <c r="AM599">
        <v>4</v>
      </c>
      <c r="AN599">
        <v>0</v>
      </c>
      <c r="AO599">
        <v>0.873</v>
      </c>
      <c r="AP599" s="1">
        <v>1454.63</v>
      </c>
      <c r="AQ599" s="1">
        <v>2452.7600000000002</v>
      </c>
      <c r="AR599" s="1">
        <v>7000.55</v>
      </c>
      <c r="AS599">
        <v>981.64</v>
      </c>
      <c r="AT599">
        <v>511.18</v>
      </c>
      <c r="AU599" s="1">
        <v>12400.76</v>
      </c>
      <c r="AV599" s="1">
        <v>5773.5</v>
      </c>
      <c r="AW599">
        <v>0.43719999999999998</v>
      </c>
      <c r="AX599" s="1">
        <v>5296.02</v>
      </c>
      <c r="AY599">
        <v>0.40100000000000002</v>
      </c>
      <c r="AZ599" s="1">
        <v>1706.4</v>
      </c>
      <c r="BA599">
        <v>0.12920000000000001</v>
      </c>
      <c r="BB599">
        <v>429.63</v>
      </c>
      <c r="BC599">
        <v>3.2500000000000001E-2</v>
      </c>
      <c r="BD599" s="1">
        <v>13205.56</v>
      </c>
      <c r="BE599" s="1">
        <v>4863.8</v>
      </c>
      <c r="BF599">
        <v>1.0565</v>
      </c>
      <c r="BG599">
        <v>0.55940000000000001</v>
      </c>
      <c r="BH599">
        <v>0.22170000000000001</v>
      </c>
      <c r="BI599">
        <v>0.16639999999999999</v>
      </c>
      <c r="BJ599">
        <v>3.6900000000000002E-2</v>
      </c>
      <c r="BK599">
        <v>1.5599999999999999E-2</v>
      </c>
    </row>
    <row r="600" spans="1:63" x14ac:dyDescent="0.25">
      <c r="A600" t="s">
        <v>600</v>
      </c>
      <c r="B600">
        <v>49973</v>
      </c>
      <c r="C600">
        <v>41</v>
      </c>
      <c r="D600">
        <v>43.78</v>
      </c>
      <c r="E600" s="1">
        <v>1795.14</v>
      </c>
      <c r="F600" s="1">
        <v>1867.75</v>
      </c>
      <c r="G600">
        <v>3.4799999999999998E-2</v>
      </c>
      <c r="H600">
        <v>0</v>
      </c>
      <c r="I600">
        <v>0.2089</v>
      </c>
      <c r="J600">
        <v>0</v>
      </c>
      <c r="K600">
        <v>5.62E-2</v>
      </c>
      <c r="L600">
        <v>0.63260000000000005</v>
      </c>
      <c r="M600">
        <v>6.7500000000000004E-2</v>
      </c>
      <c r="N600">
        <v>0.45889999999999997</v>
      </c>
      <c r="O600">
        <v>2.9700000000000001E-2</v>
      </c>
      <c r="P600">
        <v>0.1401</v>
      </c>
      <c r="Q600" s="1">
        <v>70115.67</v>
      </c>
      <c r="R600">
        <v>8.4599999999999995E-2</v>
      </c>
      <c r="S600">
        <v>0.2</v>
      </c>
      <c r="T600">
        <v>0.71540000000000004</v>
      </c>
      <c r="U600">
        <v>19.88</v>
      </c>
      <c r="V600" s="1">
        <v>76348.53</v>
      </c>
      <c r="W600">
        <v>90.28</v>
      </c>
      <c r="X600" s="1">
        <v>286121.34999999998</v>
      </c>
      <c r="Y600">
        <v>0.71350000000000002</v>
      </c>
      <c r="Z600">
        <v>0.2681</v>
      </c>
      <c r="AA600">
        <v>1.84E-2</v>
      </c>
      <c r="AB600">
        <v>0.28649999999999998</v>
      </c>
      <c r="AC600">
        <v>286.12</v>
      </c>
      <c r="AD600" s="1">
        <v>13596.94</v>
      </c>
      <c r="AE600" s="1">
        <v>1337.03</v>
      </c>
      <c r="AF600" s="1">
        <v>257287.27</v>
      </c>
      <c r="AG600">
        <v>557</v>
      </c>
      <c r="AH600" s="1">
        <v>37096</v>
      </c>
      <c r="AI600" s="1">
        <v>78042</v>
      </c>
      <c r="AJ600">
        <v>63</v>
      </c>
      <c r="AK600">
        <v>47.05</v>
      </c>
      <c r="AL600">
        <v>47.71</v>
      </c>
      <c r="AM600">
        <v>4.68</v>
      </c>
      <c r="AN600">
        <v>0</v>
      </c>
      <c r="AO600">
        <v>1.0276000000000001</v>
      </c>
      <c r="AP600" s="1">
        <v>1896.74</v>
      </c>
      <c r="AQ600" s="1">
        <v>2588.8200000000002</v>
      </c>
      <c r="AR600" s="1">
        <v>8326.06</v>
      </c>
      <c r="AS600">
        <v>841.06</v>
      </c>
      <c r="AT600">
        <v>248.13</v>
      </c>
      <c r="AU600" s="1">
        <v>13900.81</v>
      </c>
      <c r="AV600" s="1">
        <v>2575.66</v>
      </c>
      <c r="AW600">
        <v>0.15240000000000001</v>
      </c>
      <c r="AX600" s="1">
        <v>11537.96</v>
      </c>
      <c r="AY600">
        <v>0.68279999999999996</v>
      </c>
      <c r="AZ600" s="1">
        <v>1939.77</v>
      </c>
      <c r="BA600">
        <v>0.1148</v>
      </c>
      <c r="BB600">
        <v>843.76</v>
      </c>
      <c r="BC600">
        <v>4.99E-2</v>
      </c>
      <c r="BD600" s="1">
        <v>16897.150000000001</v>
      </c>
      <c r="BE600">
        <v>963.95</v>
      </c>
      <c r="BF600">
        <v>9.6000000000000002E-2</v>
      </c>
      <c r="BG600">
        <v>0.55900000000000005</v>
      </c>
      <c r="BH600">
        <v>0.2172</v>
      </c>
      <c r="BI600">
        <v>0.1898</v>
      </c>
      <c r="BJ600">
        <v>1.9300000000000001E-2</v>
      </c>
      <c r="BK600">
        <v>1.4800000000000001E-2</v>
      </c>
    </row>
    <row r="601" spans="1:63" x14ac:dyDescent="0.25">
      <c r="A601" t="s">
        <v>601</v>
      </c>
      <c r="B601">
        <v>45120</v>
      </c>
      <c r="C601">
        <v>42</v>
      </c>
      <c r="D601">
        <v>87.38</v>
      </c>
      <c r="E601" s="1">
        <v>3669.89</v>
      </c>
      <c r="F601" s="1">
        <v>3397.7</v>
      </c>
      <c r="G601">
        <v>1.35E-2</v>
      </c>
      <c r="H601">
        <v>2.9999999999999997E-4</v>
      </c>
      <c r="I601">
        <v>2.24E-2</v>
      </c>
      <c r="J601">
        <v>8.9999999999999998E-4</v>
      </c>
      <c r="K601">
        <v>4.4999999999999998E-2</v>
      </c>
      <c r="L601">
        <v>0.8458</v>
      </c>
      <c r="M601">
        <v>7.2099999999999997E-2</v>
      </c>
      <c r="N601">
        <v>0.43049999999999999</v>
      </c>
      <c r="O601">
        <v>1.4200000000000001E-2</v>
      </c>
      <c r="P601">
        <v>0.1404</v>
      </c>
      <c r="Q601" s="1">
        <v>63987.55</v>
      </c>
      <c r="R601">
        <v>0.1769</v>
      </c>
      <c r="S601">
        <v>0.18079999999999999</v>
      </c>
      <c r="T601">
        <v>0.64229999999999998</v>
      </c>
      <c r="U601">
        <v>25</v>
      </c>
      <c r="V601" s="1">
        <v>82790.64</v>
      </c>
      <c r="W601">
        <v>142.21</v>
      </c>
      <c r="X601" s="1">
        <v>188708.53</v>
      </c>
      <c r="Y601">
        <v>0.6502</v>
      </c>
      <c r="Z601">
        <v>0.3009</v>
      </c>
      <c r="AA601">
        <v>4.8899999999999999E-2</v>
      </c>
      <c r="AB601">
        <v>0.3498</v>
      </c>
      <c r="AC601">
        <v>188.71</v>
      </c>
      <c r="AD601" s="1">
        <v>9121.06</v>
      </c>
      <c r="AE601">
        <v>801.01</v>
      </c>
      <c r="AF601" s="1">
        <v>179128.95</v>
      </c>
      <c r="AG601">
        <v>408</v>
      </c>
      <c r="AH601" s="1">
        <v>34795</v>
      </c>
      <c r="AI601" s="1">
        <v>62738</v>
      </c>
      <c r="AJ601">
        <v>77.7</v>
      </c>
      <c r="AK601">
        <v>42.65</v>
      </c>
      <c r="AL601">
        <v>55.84</v>
      </c>
      <c r="AM601">
        <v>3.8</v>
      </c>
      <c r="AN601">
        <v>0</v>
      </c>
      <c r="AO601">
        <v>1.0394000000000001</v>
      </c>
      <c r="AP601" s="1">
        <v>1601.52</v>
      </c>
      <c r="AQ601" s="1">
        <v>2426.14</v>
      </c>
      <c r="AR601" s="1">
        <v>8010.66</v>
      </c>
      <c r="AS601">
        <v>691.82</v>
      </c>
      <c r="AT601">
        <v>372.92</v>
      </c>
      <c r="AU601" s="1">
        <v>13103.06</v>
      </c>
      <c r="AV601" s="1">
        <v>5040.7700000000004</v>
      </c>
      <c r="AW601">
        <v>0.3266</v>
      </c>
      <c r="AX601" s="1">
        <v>8442.9699999999993</v>
      </c>
      <c r="AY601">
        <v>0.54700000000000004</v>
      </c>
      <c r="AZ601">
        <v>933.25</v>
      </c>
      <c r="BA601">
        <v>6.0499999999999998E-2</v>
      </c>
      <c r="BB601" s="1">
        <v>1017.4</v>
      </c>
      <c r="BC601">
        <v>6.59E-2</v>
      </c>
      <c r="BD601" s="1">
        <v>15434.39</v>
      </c>
      <c r="BE601" s="1">
        <v>2597.48</v>
      </c>
      <c r="BF601">
        <v>0.48320000000000002</v>
      </c>
      <c r="BG601">
        <v>0.54469999999999996</v>
      </c>
      <c r="BH601">
        <v>0.2374</v>
      </c>
      <c r="BI601">
        <v>0.18129999999999999</v>
      </c>
      <c r="BJ601">
        <v>2.3199999999999998E-2</v>
      </c>
      <c r="BK601">
        <v>1.34E-2</v>
      </c>
    </row>
    <row r="602" spans="1:63" x14ac:dyDescent="0.25">
      <c r="A602" t="s">
        <v>602</v>
      </c>
      <c r="B602">
        <v>45138</v>
      </c>
      <c r="C602">
        <v>19</v>
      </c>
      <c r="D602">
        <v>544.62</v>
      </c>
      <c r="E602" s="1">
        <v>10347.86</v>
      </c>
      <c r="F602" s="1">
        <v>10361.75</v>
      </c>
      <c r="G602">
        <v>4.8300000000000003E-2</v>
      </c>
      <c r="H602">
        <v>1E-4</v>
      </c>
      <c r="I602">
        <v>9.1300000000000006E-2</v>
      </c>
      <c r="J602">
        <v>6.9999999999999999E-4</v>
      </c>
      <c r="K602">
        <v>9.2499999999999999E-2</v>
      </c>
      <c r="L602">
        <v>0.67879999999999996</v>
      </c>
      <c r="M602">
        <v>8.8300000000000003E-2</v>
      </c>
      <c r="N602">
        <v>0.2354</v>
      </c>
      <c r="O602">
        <v>6.13E-2</v>
      </c>
      <c r="P602">
        <v>0.14599999999999999</v>
      </c>
      <c r="Q602" s="1">
        <v>79610.95</v>
      </c>
      <c r="R602">
        <v>0.16819999999999999</v>
      </c>
      <c r="S602">
        <v>0.23799999999999999</v>
      </c>
      <c r="T602">
        <v>0.59379999999999999</v>
      </c>
      <c r="U602">
        <v>45</v>
      </c>
      <c r="V602" s="1">
        <v>111394.2</v>
      </c>
      <c r="W602">
        <v>229.95</v>
      </c>
      <c r="X602" s="1">
        <v>202422.26</v>
      </c>
      <c r="Y602">
        <v>0.74650000000000005</v>
      </c>
      <c r="Z602">
        <v>0.22509999999999999</v>
      </c>
      <c r="AA602">
        <v>2.8400000000000002E-2</v>
      </c>
      <c r="AB602">
        <v>0.2535</v>
      </c>
      <c r="AC602">
        <v>202.42</v>
      </c>
      <c r="AD602" s="1">
        <v>11610.33</v>
      </c>
      <c r="AE602" s="1">
        <v>1046.57</v>
      </c>
      <c r="AF602" s="1">
        <v>208682.31</v>
      </c>
      <c r="AG602">
        <v>491</v>
      </c>
      <c r="AH602" s="1">
        <v>52066</v>
      </c>
      <c r="AI602" s="1">
        <v>89716</v>
      </c>
      <c r="AJ602">
        <v>98.04</v>
      </c>
      <c r="AK602">
        <v>51.56</v>
      </c>
      <c r="AL602">
        <v>71.44</v>
      </c>
      <c r="AM602">
        <v>4.5</v>
      </c>
      <c r="AN602">
        <v>0</v>
      </c>
      <c r="AO602">
        <v>0.86129999999999995</v>
      </c>
      <c r="AP602" s="1">
        <v>1673.77</v>
      </c>
      <c r="AQ602" s="1">
        <v>2020.97</v>
      </c>
      <c r="AR602" s="1">
        <v>8790.24</v>
      </c>
      <c r="AS602">
        <v>893.75</v>
      </c>
      <c r="AT602">
        <v>759.52</v>
      </c>
      <c r="AU602" s="1">
        <v>14138.25</v>
      </c>
      <c r="AV602" s="1">
        <v>2921.78</v>
      </c>
      <c r="AW602">
        <v>0.20569999999999999</v>
      </c>
      <c r="AX602" s="1">
        <v>10133.790000000001</v>
      </c>
      <c r="AY602">
        <v>0.71330000000000005</v>
      </c>
      <c r="AZ602">
        <v>657.66</v>
      </c>
      <c r="BA602">
        <v>4.6300000000000001E-2</v>
      </c>
      <c r="BB602">
        <v>494.24</v>
      </c>
      <c r="BC602">
        <v>3.4799999999999998E-2</v>
      </c>
      <c r="BD602" s="1">
        <v>14207.47</v>
      </c>
      <c r="BE602" s="1">
        <v>1577.76</v>
      </c>
      <c r="BF602">
        <v>0.22140000000000001</v>
      </c>
      <c r="BG602">
        <v>0.62390000000000001</v>
      </c>
      <c r="BH602">
        <v>0.2404</v>
      </c>
      <c r="BI602">
        <v>0.1028</v>
      </c>
      <c r="BJ602">
        <v>2.1100000000000001E-2</v>
      </c>
      <c r="BK602">
        <v>1.18E-2</v>
      </c>
    </row>
    <row r="603" spans="1:63" x14ac:dyDescent="0.25">
      <c r="A603" t="s">
        <v>603</v>
      </c>
      <c r="B603">
        <v>46524</v>
      </c>
      <c r="C603">
        <v>168</v>
      </c>
      <c r="D603">
        <v>5.95</v>
      </c>
      <c r="E603">
        <v>999.43</v>
      </c>
      <c r="F603" s="1">
        <v>1103.19</v>
      </c>
      <c r="G603">
        <v>5.4000000000000003E-3</v>
      </c>
      <c r="H603">
        <v>0</v>
      </c>
      <c r="I603">
        <v>2.7000000000000001E-3</v>
      </c>
      <c r="J603">
        <v>0</v>
      </c>
      <c r="K603">
        <v>9.1000000000000004E-3</v>
      </c>
      <c r="L603">
        <v>0.97099999999999997</v>
      </c>
      <c r="M603">
        <v>1.18E-2</v>
      </c>
      <c r="N603">
        <v>0.3755</v>
      </c>
      <c r="O603">
        <v>0</v>
      </c>
      <c r="P603">
        <v>0.16289999999999999</v>
      </c>
      <c r="Q603" s="1">
        <v>56408.639999999999</v>
      </c>
      <c r="R603">
        <v>0.31169999999999998</v>
      </c>
      <c r="S603">
        <v>0.16880000000000001</v>
      </c>
      <c r="T603">
        <v>0.51949999999999996</v>
      </c>
      <c r="U603">
        <v>6.2</v>
      </c>
      <c r="V603" s="1">
        <v>82162.39</v>
      </c>
      <c r="W603">
        <v>149.94</v>
      </c>
      <c r="X603" s="1">
        <v>206182.57</v>
      </c>
      <c r="Y603">
        <v>0.70120000000000005</v>
      </c>
      <c r="Z603">
        <v>7.6899999999999996E-2</v>
      </c>
      <c r="AA603">
        <v>0.2218</v>
      </c>
      <c r="AB603">
        <v>0.29880000000000001</v>
      </c>
      <c r="AC603">
        <v>206.18</v>
      </c>
      <c r="AD603" s="1">
        <v>6754.05</v>
      </c>
      <c r="AE603">
        <v>544.09</v>
      </c>
      <c r="AF603" s="1">
        <v>159076.4</v>
      </c>
      <c r="AG603">
        <v>329</v>
      </c>
      <c r="AH603" s="1">
        <v>34313</v>
      </c>
      <c r="AI603" s="1">
        <v>54791</v>
      </c>
      <c r="AJ603">
        <v>54.37</v>
      </c>
      <c r="AK603">
        <v>25.78</v>
      </c>
      <c r="AL603">
        <v>34.07</v>
      </c>
      <c r="AM603">
        <v>5.6</v>
      </c>
      <c r="AN603">
        <v>0</v>
      </c>
      <c r="AO603">
        <v>1.107</v>
      </c>
      <c r="AP603" s="1">
        <v>1625.78</v>
      </c>
      <c r="AQ603" s="1">
        <v>1556.43</v>
      </c>
      <c r="AR603" s="1">
        <v>6426.4</v>
      </c>
      <c r="AS603">
        <v>510.22</v>
      </c>
      <c r="AT603">
        <v>275.77</v>
      </c>
      <c r="AU603" s="1">
        <v>10394.61</v>
      </c>
      <c r="AV603" s="1">
        <v>5951.89</v>
      </c>
      <c r="AW603">
        <v>0.47099999999999997</v>
      </c>
      <c r="AX603" s="1">
        <v>3894.32</v>
      </c>
      <c r="AY603">
        <v>0.30819999999999997</v>
      </c>
      <c r="AZ603" s="1">
        <v>2028.46</v>
      </c>
      <c r="BA603">
        <v>0.1605</v>
      </c>
      <c r="BB603">
        <v>761.83</v>
      </c>
      <c r="BC603">
        <v>6.0299999999999999E-2</v>
      </c>
      <c r="BD603" s="1">
        <v>12636.5</v>
      </c>
      <c r="BE603" s="1">
        <v>6458.93</v>
      </c>
      <c r="BF603">
        <v>1.796</v>
      </c>
      <c r="BG603">
        <v>0.49990000000000001</v>
      </c>
      <c r="BH603">
        <v>0.23019999999999999</v>
      </c>
      <c r="BI603">
        <v>0.22259999999999999</v>
      </c>
      <c r="BJ603">
        <v>0.03</v>
      </c>
      <c r="BK603">
        <v>1.7299999999999999E-2</v>
      </c>
    </row>
    <row r="604" spans="1:63" x14ac:dyDescent="0.25">
      <c r="A604" t="s">
        <v>604</v>
      </c>
      <c r="B604">
        <v>45146</v>
      </c>
      <c r="C604">
        <v>3</v>
      </c>
      <c r="D604">
        <v>664.41</v>
      </c>
      <c r="E604" s="1">
        <v>1993.23</v>
      </c>
      <c r="F604" s="1">
        <v>1948.71</v>
      </c>
      <c r="G604">
        <v>2.5100000000000001E-2</v>
      </c>
      <c r="H604">
        <v>1E-3</v>
      </c>
      <c r="I604">
        <v>0.1129</v>
      </c>
      <c r="J604">
        <v>1.5E-3</v>
      </c>
      <c r="K604">
        <v>2.7199999999999998E-2</v>
      </c>
      <c r="L604">
        <v>0.76090000000000002</v>
      </c>
      <c r="M604">
        <v>7.1300000000000002E-2</v>
      </c>
      <c r="N604">
        <v>7.0800000000000002E-2</v>
      </c>
      <c r="O604">
        <v>4.1000000000000003E-3</v>
      </c>
      <c r="P604">
        <v>9.0999999999999998E-2</v>
      </c>
      <c r="Q604" s="1">
        <v>80316</v>
      </c>
      <c r="R604">
        <v>0.16339999999999999</v>
      </c>
      <c r="S604">
        <v>0.183</v>
      </c>
      <c r="T604">
        <v>0.65359999999999996</v>
      </c>
      <c r="U604">
        <v>14.94</v>
      </c>
      <c r="V604" s="1">
        <v>97083.8</v>
      </c>
      <c r="W604">
        <v>132.18</v>
      </c>
      <c r="X604" s="1">
        <v>155240.6</v>
      </c>
      <c r="Y604">
        <v>0.95240000000000002</v>
      </c>
      <c r="Z604">
        <v>3.0499999999999999E-2</v>
      </c>
      <c r="AA604">
        <v>1.7000000000000001E-2</v>
      </c>
      <c r="AB604">
        <v>4.7600000000000003E-2</v>
      </c>
      <c r="AC604">
        <v>155.24</v>
      </c>
      <c r="AD604" s="1">
        <v>6574.42</v>
      </c>
      <c r="AE604">
        <v>866.61</v>
      </c>
      <c r="AF604" s="1">
        <v>187972.81</v>
      </c>
      <c r="AG604">
        <v>439</v>
      </c>
      <c r="AH604" s="1">
        <v>71332</v>
      </c>
      <c r="AI604" s="1">
        <v>157263</v>
      </c>
      <c r="AJ604">
        <v>91.23</v>
      </c>
      <c r="AK604">
        <v>41.36</v>
      </c>
      <c r="AL604">
        <v>45.89</v>
      </c>
      <c r="AM604">
        <v>3.85</v>
      </c>
      <c r="AN604" s="1">
        <v>3848.52</v>
      </c>
      <c r="AO604">
        <v>0.8024</v>
      </c>
      <c r="AP604" s="1">
        <v>1896.15</v>
      </c>
      <c r="AQ604" s="1">
        <v>1313.87</v>
      </c>
      <c r="AR604" s="1">
        <v>8945.64</v>
      </c>
      <c r="AS604">
        <v>966.1</v>
      </c>
      <c r="AT604">
        <v>588.47</v>
      </c>
      <c r="AU604" s="1">
        <v>13710.22</v>
      </c>
      <c r="AV604" s="1">
        <v>3571.58</v>
      </c>
      <c r="AW604">
        <v>0.2185</v>
      </c>
      <c r="AX604" s="1">
        <v>9880.73</v>
      </c>
      <c r="AY604">
        <v>0.60440000000000005</v>
      </c>
      <c r="AZ604" s="1">
        <v>2647.57</v>
      </c>
      <c r="BA604">
        <v>0.16189999999999999</v>
      </c>
      <c r="BB604">
        <v>248.72</v>
      </c>
      <c r="BC604">
        <v>1.52E-2</v>
      </c>
      <c r="BD604" s="1">
        <v>16348.59</v>
      </c>
      <c r="BE604" s="1">
        <v>2716.77</v>
      </c>
      <c r="BF604">
        <v>0.29039999999999999</v>
      </c>
      <c r="BG604">
        <v>0.61829999999999996</v>
      </c>
      <c r="BH604">
        <v>0.20180000000000001</v>
      </c>
      <c r="BI604">
        <v>0.1293</v>
      </c>
      <c r="BJ604">
        <v>2.29E-2</v>
      </c>
      <c r="BK604">
        <v>2.76E-2</v>
      </c>
    </row>
    <row r="605" spans="1:63" x14ac:dyDescent="0.25">
      <c r="A605" t="s">
        <v>605</v>
      </c>
      <c r="B605">
        <v>45153</v>
      </c>
      <c r="C605">
        <v>126</v>
      </c>
      <c r="D605">
        <v>36.58</v>
      </c>
      <c r="E605" s="1">
        <v>4608.7700000000004</v>
      </c>
      <c r="F605" s="1">
        <v>4035.43</v>
      </c>
      <c r="G605">
        <v>3.7000000000000002E-3</v>
      </c>
      <c r="H605">
        <v>2.0000000000000001E-4</v>
      </c>
      <c r="I605">
        <v>0.1016</v>
      </c>
      <c r="J605">
        <v>1.6999999999999999E-3</v>
      </c>
      <c r="K605">
        <v>1.6899999999999998E-2</v>
      </c>
      <c r="L605">
        <v>0.74419999999999997</v>
      </c>
      <c r="M605">
        <v>0.13159999999999999</v>
      </c>
      <c r="N605">
        <v>0.82630000000000003</v>
      </c>
      <c r="O605">
        <v>2.2000000000000001E-3</v>
      </c>
      <c r="P605">
        <v>0.17030000000000001</v>
      </c>
      <c r="Q605" s="1">
        <v>68235.72</v>
      </c>
      <c r="R605">
        <v>0.26029999999999998</v>
      </c>
      <c r="S605">
        <v>0.15409999999999999</v>
      </c>
      <c r="T605">
        <v>0.58560000000000001</v>
      </c>
      <c r="U605">
        <v>30</v>
      </c>
      <c r="V605" s="1">
        <v>91949.03</v>
      </c>
      <c r="W605">
        <v>146.91999999999999</v>
      </c>
      <c r="X605" s="1">
        <v>150040.67000000001</v>
      </c>
      <c r="Y605">
        <v>0.81110000000000004</v>
      </c>
      <c r="Z605">
        <v>0.14560000000000001</v>
      </c>
      <c r="AA605">
        <v>4.3299999999999998E-2</v>
      </c>
      <c r="AB605">
        <v>0.18890000000000001</v>
      </c>
      <c r="AC605">
        <v>150.04</v>
      </c>
      <c r="AD605" s="1">
        <v>5138.24</v>
      </c>
      <c r="AE605">
        <v>668.61</v>
      </c>
      <c r="AF605" s="1">
        <v>146520.34</v>
      </c>
      <c r="AG605">
        <v>268</v>
      </c>
      <c r="AH605" s="1">
        <v>32574</v>
      </c>
      <c r="AI605" s="1">
        <v>52827</v>
      </c>
      <c r="AJ605">
        <v>44.14</v>
      </c>
      <c r="AK605">
        <v>33.619999999999997</v>
      </c>
      <c r="AL605">
        <v>34.79</v>
      </c>
      <c r="AM605">
        <v>4.3</v>
      </c>
      <c r="AN605">
        <v>899.31</v>
      </c>
      <c r="AO605">
        <v>1.4077</v>
      </c>
      <c r="AP605" s="1">
        <v>1615.53</v>
      </c>
      <c r="AQ605" s="1">
        <v>1826.82</v>
      </c>
      <c r="AR605" s="1">
        <v>7757.64</v>
      </c>
      <c r="AS605" s="1">
        <v>1093.92</v>
      </c>
      <c r="AT605">
        <v>287.79000000000002</v>
      </c>
      <c r="AU605" s="1">
        <v>12581.7</v>
      </c>
      <c r="AV605" s="1">
        <v>6665.76</v>
      </c>
      <c r="AW605">
        <v>0.45879999999999999</v>
      </c>
      <c r="AX605" s="1">
        <v>5973.98</v>
      </c>
      <c r="AY605">
        <v>0.41120000000000001</v>
      </c>
      <c r="AZ605">
        <v>673.61</v>
      </c>
      <c r="BA605">
        <v>4.6399999999999997E-2</v>
      </c>
      <c r="BB605" s="1">
        <v>1214.3599999999999</v>
      </c>
      <c r="BC605">
        <v>8.3599999999999994E-2</v>
      </c>
      <c r="BD605" s="1">
        <v>14527.7</v>
      </c>
      <c r="BE605" s="1">
        <v>3704.16</v>
      </c>
      <c r="BF605">
        <v>0.99819999999999998</v>
      </c>
      <c r="BG605">
        <v>0.51829999999999998</v>
      </c>
      <c r="BH605">
        <v>0.18279999999999999</v>
      </c>
      <c r="BI605">
        <v>0.26889999999999997</v>
      </c>
      <c r="BJ605">
        <v>2.1299999999999999E-2</v>
      </c>
      <c r="BK605">
        <v>8.6999999999999994E-3</v>
      </c>
    </row>
    <row r="606" spans="1:63" x14ac:dyDescent="0.25">
      <c r="A606" t="s">
        <v>606</v>
      </c>
      <c r="B606">
        <v>45674</v>
      </c>
      <c r="C606">
        <v>17</v>
      </c>
      <c r="D606">
        <v>31.69</v>
      </c>
      <c r="E606">
        <v>538.65</v>
      </c>
      <c r="F606">
        <v>657.03</v>
      </c>
      <c r="G606">
        <v>1.2200000000000001E-2</v>
      </c>
      <c r="H606">
        <v>0</v>
      </c>
      <c r="I606">
        <v>6.5299999999999997E-2</v>
      </c>
      <c r="J606">
        <v>6.1000000000000004E-3</v>
      </c>
      <c r="K606">
        <v>9.2700000000000005E-2</v>
      </c>
      <c r="L606">
        <v>0.66110000000000002</v>
      </c>
      <c r="M606">
        <v>0.16259999999999999</v>
      </c>
      <c r="N606">
        <v>0.28949999999999998</v>
      </c>
      <c r="O606">
        <v>8.6999999999999994E-3</v>
      </c>
      <c r="P606">
        <v>0.14910000000000001</v>
      </c>
      <c r="Q606" s="1">
        <v>69729.63</v>
      </c>
      <c r="R606">
        <v>0.2833</v>
      </c>
      <c r="S606">
        <v>0.1333</v>
      </c>
      <c r="T606">
        <v>0.58330000000000004</v>
      </c>
      <c r="U606">
        <v>7.42</v>
      </c>
      <c r="V606" s="1">
        <v>76354.84</v>
      </c>
      <c r="W606">
        <v>69.91</v>
      </c>
      <c r="X606" s="1">
        <v>267505.65000000002</v>
      </c>
      <c r="Y606">
        <v>0.87919999999999998</v>
      </c>
      <c r="Z606">
        <v>0.1065</v>
      </c>
      <c r="AA606">
        <v>1.43E-2</v>
      </c>
      <c r="AB606">
        <v>0.1208</v>
      </c>
      <c r="AC606">
        <v>267.51</v>
      </c>
      <c r="AD606" s="1">
        <v>9876.7900000000009</v>
      </c>
      <c r="AE606" s="1">
        <v>1209.24</v>
      </c>
      <c r="AF606" s="1">
        <v>190962.76</v>
      </c>
      <c r="AG606">
        <v>449</v>
      </c>
      <c r="AH606" s="1">
        <v>39698</v>
      </c>
      <c r="AI606" s="1">
        <v>94728</v>
      </c>
      <c r="AJ606">
        <v>68.150000000000006</v>
      </c>
      <c r="AK606">
        <v>35.67</v>
      </c>
      <c r="AL606">
        <v>43.06</v>
      </c>
      <c r="AM606">
        <v>4.3</v>
      </c>
      <c r="AN606" s="1">
        <v>3002.38</v>
      </c>
      <c r="AO606">
        <v>1.2615000000000001</v>
      </c>
      <c r="AP606" s="1">
        <v>2540.25</v>
      </c>
      <c r="AQ606" s="1">
        <v>2072.8000000000002</v>
      </c>
      <c r="AR606" s="1">
        <v>8428.4699999999993</v>
      </c>
      <c r="AS606">
        <v>931.55</v>
      </c>
      <c r="AT606">
        <v>605.33000000000004</v>
      </c>
      <c r="AU606" s="1">
        <v>14578.4</v>
      </c>
      <c r="AV606" s="1">
        <v>3121.87</v>
      </c>
      <c r="AW606">
        <v>0.1993</v>
      </c>
      <c r="AX606" s="1">
        <v>9261.89</v>
      </c>
      <c r="AY606">
        <v>0.59119999999999995</v>
      </c>
      <c r="AZ606" s="1">
        <v>2662.46</v>
      </c>
      <c r="BA606">
        <v>0.1699</v>
      </c>
      <c r="BB606">
        <v>620.03</v>
      </c>
      <c r="BC606">
        <v>3.9600000000000003E-2</v>
      </c>
      <c r="BD606" s="1">
        <v>15666.25</v>
      </c>
      <c r="BE606" s="1">
        <v>4249.07</v>
      </c>
      <c r="BF606">
        <v>0.4551</v>
      </c>
      <c r="BG606">
        <v>0.57940000000000003</v>
      </c>
      <c r="BH606">
        <v>0.2331</v>
      </c>
      <c r="BI606">
        <v>0.15640000000000001</v>
      </c>
      <c r="BJ606">
        <v>1.8100000000000002E-2</v>
      </c>
      <c r="BK606">
        <v>1.29E-2</v>
      </c>
    </row>
    <row r="607" spans="1:63" x14ac:dyDescent="0.25">
      <c r="A607" t="s">
        <v>607</v>
      </c>
      <c r="B607">
        <v>45161</v>
      </c>
      <c r="C607">
        <v>46</v>
      </c>
      <c r="D607">
        <v>210.1</v>
      </c>
      <c r="E607" s="1">
        <v>9664.4599999999991</v>
      </c>
      <c r="F607" s="1">
        <v>5194.2</v>
      </c>
      <c r="G607">
        <v>4.0000000000000002E-4</v>
      </c>
      <c r="H607">
        <v>0</v>
      </c>
      <c r="I607">
        <v>0.56279999999999997</v>
      </c>
      <c r="J607">
        <v>1.1999999999999999E-3</v>
      </c>
      <c r="K607">
        <v>0.2089</v>
      </c>
      <c r="L607">
        <v>0.1288</v>
      </c>
      <c r="M607">
        <v>9.8000000000000004E-2</v>
      </c>
      <c r="N607">
        <v>0.99960000000000004</v>
      </c>
      <c r="O607">
        <v>7.1999999999999995E-2</v>
      </c>
      <c r="P607">
        <v>0.17199999999999999</v>
      </c>
      <c r="Q607" s="1">
        <v>48974.31</v>
      </c>
      <c r="R607">
        <v>0.63170000000000004</v>
      </c>
      <c r="S607">
        <v>0.15840000000000001</v>
      </c>
      <c r="T607">
        <v>0.2099</v>
      </c>
      <c r="U607">
        <v>123.1</v>
      </c>
      <c r="V607" s="1">
        <v>74251.67</v>
      </c>
      <c r="W607">
        <v>78.17</v>
      </c>
      <c r="X607" s="1">
        <v>50823.8</v>
      </c>
      <c r="Y607">
        <v>0.50380000000000003</v>
      </c>
      <c r="Z607">
        <v>0.33529999999999999</v>
      </c>
      <c r="AA607">
        <v>0.16089999999999999</v>
      </c>
      <c r="AB607">
        <v>0.49619999999999997</v>
      </c>
      <c r="AC607">
        <v>50.82</v>
      </c>
      <c r="AD607" s="1">
        <v>2811.38</v>
      </c>
      <c r="AE607">
        <v>369.12</v>
      </c>
      <c r="AF607" s="1">
        <v>39911.68</v>
      </c>
      <c r="AG607">
        <v>3</v>
      </c>
      <c r="AH607" s="1">
        <v>21016</v>
      </c>
      <c r="AI607" s="1">
        <v>31420</v>
      </c>
      <c r="AJ607">
        <v>57.5</v>
      </c>
      <c r="AK607">
        <v>53.19</v>
      </c>
      <c r="AL607">
        <v>57.46</v>
      </c>
      <c r="AM607">
        <v>4.2</v>
      </c>
      <c r="AN607">
        <v>0</v>
      </c>
      <c r="AO607">
        <v>1.2415</v>
      </c>
      <c r="AP607" s="1">
        <v>3148.19</v>
      </c>
      <c r="AQ607" s="1">
        <v>3336.29</v>
      </c>
      <c r="AR607" s="1">
        <v>9271.25</v>
      </c>
      <c r="AS607" s="1">
        <v>1057.2</v>
      </c>
      <c r="AT607">
        <v>910</v>
      </c>
      <c r="AU607" s="1">
        <v>17722.919999999998</v>
      </c>
      <c r="AV607" s="1">
        <v>19497.759999999998</v>
      </c>
      <c r="AW607">
        <v>0.71030000000000004</v>
      </c>
      <c r="AX607" s="1">
        <v>4538.9799999999996</v>
      </c>
      <c r="AY607">
        <v>0.16539999999999999</v>
      </c>
      <c r="AZ607">
        <v>459.75</v>
      </c>
      <c r="BA607">
        <v>1.67E-2</v>
      </c>
      <c r="BB607" s="1">
        <v>2953.78</v>
      </c>
      <c r="BC607">
        <v>0.1076</v>
      </c>
      <c r="BD607" s="1">
        <v>27450.27</v>
      </c>
      <c r="BE607" s="1">
        <v>5943.87</v>
      </c>
      <c r="BF607">
        <v>5.5340999999999996</v>
      </c>
      <c r="BG607">
        <v>0.40079999999999999</v>
      </c>
      <c r="BH607">
        <v>0.17519999999999999</v>
      </c>
      <c r="BI607">
        <v>0.39119999999999999</v>
      </c>
      <c r="BJ607">
        <v>2.1600000000000001E-2</v>
      </c>
      <c r="BK607">
        <v>1.11E-2</v>
      </c>
    </row>
    <row r="608" spans="1:63" x14ac:dyDescent="0.25">
      <c r="A608" t="s">
        <v>608</v>
      </c>
      <c r="B608">
        <v>49544</v>
      </c>
      <c r="C608">
        <v>104</v>
      </c>
      <c r="D608">
        <v>13.42</v>
      </c>
      <c r="E608" s="1">
        <v>1395.39</v>
      </c>
      <c r="F608" s="1">
        <v>1253.77</v>
      </c>
      <c r="G608">
        <v>6.4000000000000003E-3</v>
      </c>
      <c r="H608">
        <v>0</v>
      </c>
      <c r="I608">
        <v>4.7999999999999996E-3</v>
      </c>
      <c r="J608">
        <v>8.0000000000000004E-4</v>
      </c>
      <c r="K608">
        <v>4.0000000000000001E-3</v>
      </c>
      <c r="L608">
        <v>0.95609999999999995</v>
      </c>
      <c r="M608">
        <v>2.7900000000000001E-2</v>
      </c>
      <c r="N608">
        <v>0.46479999999999999</v>
      </c>
      <c r="O608">
        <v>0</v>
      </c>
      <c r="P608">
        <v>0.14929999999999999</v>
      </c>
      <c r="Q608" s="1">
        <v>63580.59</v>
      </c>
      <c r="R608">
        <v>0.1075</v>
      </c>
      <c r="S608">
        <v>0.21510000000000001</v>
      </c>
      <c r="T608">
        <v>0.6774</v>
      </c>
      <c r="U608">
        <v>8</v>
      </c>
      <c r="V608" s="1">
        <v>75229.38</v>
      </c>
      <c r="W608">
        <v>167.06</v>
      </c>
      <c r="X608" s="1">
        <v>180316.43</v>
      </c>
      <c r="Y608">
        <v>0.7157</v>
      </c>
      <c r="Z608">
        <v>0.14369999999999999</v>
      </c>
      <c r="AA608">
        <v>0.1406</v>
      </c>
      <c r="AB608">
        <v>0.2843</v>
      </c>
      <c r="AC608">
        <v>180.32</v>
      </c>
      <c r="AD608" s="1">
        <v>4571.83</v>
      </c>
      <c r="AE608">
        <v>392.05</v>
      </c>
      <c r="AF608" s="1">
        <v>165999.01</v>
      </c>
      <c r="AG608">
        <v>363</v>
      </c>
      <c r="AH608" s="1">
        <v>41057</v>
      </c>
      <c r="AI608" s="1">
        <v>59958</v>
      </c>
      <c r="AJ608">
        <v>33.5</v>
      </c>
      <c r="AK608">
        <v>23.35</v>
      </c>
      <c r="AL608">
        <v>27.35</v>
      </c>
      <c r="AM608">
        <v>4.7</v>
      </c>
      <c r="AN608" s="1">
        <v>1201.24</v>
      </c>
      <c r="AO608">
        <v>0.91180000000000005</v>
      </c>
      <c r="AP608" s="1">
        <v>1531.93</v>
      </c>
      <c r="AQ608" s="1">
        <v>2970.56</v>
      </c>
      <c r="AR608" s="1">
        <v>7080.97</v>
      </c>
      <c r="AS608">
        <v>907.93</v>
      </c>
      <c r="AT608">
        <v>154.72</v>
      </c>
      <c r="AU608" s="1">
        <v>12646.11</v>
      </c>
      <c r="AV608" s="1">
        <v>5422.19</v>
      </c>
      <c r="AW608">
        <v>0.41439999999999999</v>
      </c>
      <c r="AX608" s="1">
        <v>5558.22</v>
      </c>
      <c r="AY608">
        <v>0.42480000000000001</v>
      </c>
      <c r="AZ608" s="1">
        <v>1452.34</v>
      </c>
      <c r="BA608">
        <v>0.111</v>
      </c>
      <c r="BB608">
        <v>651.59</v>
      </c>
      <c r="BC608">
        <v>4.9799999999999997E-2</v>
      </c>
      <c r="BD608" s="1">
        <v>13084.35</v>
      </c>
      <c r="BE608" s="1">
        <v>4010.72</v>
      </c>
      <c r="BF608">
        <v>0.96419999999999995</v>
      </c>
      <c r="BG608">
        <v>0.49380000000000002</v>
      </c>
      <c r="BH608">
        <v>0.26179999999999998</v>
      </c>
      <c r="BI608">
        <v>0.2132</v>
      </c>
      <c r="BJ608">
        <v>1.55E-2</v>
      </c>
      <c r="BK608">
        <v>1.5699999999999999E-2</v>
      </c>
    </row>
    <row r="609" spans="1:63" x14ac:dyDescent="0.25">
      <c r="A609" t="s">
        <v>609</v>
      </c>
      <c r="B609">
        <v>45179</v>
      </c>
      <c r="C609">
        <v>18</v>
      </c>
      <c r="D609">
        <v>231.05</v>
      </c>
      <c r="E609" s="1">
        <v>4158.9799999999996</v>
      </c>
      <c r="F609" s="1">
        <v>3115.08</v>
      </c>
      <c r="G609">
        <v>4.7999999999999996E-3</v>
      </c>
      <c r="H609">
        <v>2.9999999999999997E-4</v>
      </c>
      <c r="I609">
        <v>9.8299999999999998E-2</v>
      </c>
      <c r="J609">
        <v>5.9999999999999995E-4</v>
      </c>
      <c r="K609">
        <v>2.47E-2</v>
      </c>
      <c r="L609">
        <v>0.66859999999999997</v>
      </c>
      <c r="M609">
        <v>0.2026</v>
      </c>
      <c r="N609">
        <v>0.97389999999999999</v>
      </c>
      <c r="O609">
        <v>1.1999999999999999E-3</v>
      </c>
      <c r="P609">
        <v>0.26910000000000001</v>
      </c>
      <c r="Q609" s="1">
        <v>54020.480000000003</v>
      </c>
      <c r="R609">
        <v>0.45300000000000001</v>
      </c>
      <c r="S609">
        <v>0.16239999999999999</v>
      </c>
      <c r="T609">
        <v>0.3846</v>
      </c>
      <c r="U609">
        <v>29.22</v>
      </c>
      <c r="V609" s="1">
        <v>71761.61</v>
      </c>
      <c r="W609">
        <v>137.88999999999999</v>
      </c>
      <c r="X609" s="1">
        <v>98744.15</v>
      </c>
      <c r="Y609">
        <v>0.62270000000000003</v>
      </c>
      <c r="Z609">
        <v>0.32300000000000001</v>
      </c>
      <c r="AA609">
        <v>5.4300000000000001E-2</v>
      </c>
      <c r="AB609">
        <v>0.37730000000000002</v>
      </c>
      <c r="AC609">
        <v>98.74</v>
      </c>
      <c r="AD609" s="1">
        <v>2656.97</v>
      </c>
      <c r="AE609">
        <v>319.31</v>
      </c>
      <c r="AF609" s="1">
        <v>85135.38</v>
      </c>
      <c r="AG609">
        <v>60</v>
      </c>
      <c r="AH609" s="1">
        <v>25576</v>
      </c>
      <c r="AI609" s="1">
        <v>41111</v>
      </c>
      <c r="AJ609">
        <v>46.65</v>
      </c>
      <c r="AK609">
        <v>25.84</v>
      </c>
      <c r="AL609">
        <v>25.66</v>
      </c>
      <c r="AM609">
        <v>4.45</v>
      </c>
      <c r="AN609">
        <v>0</v>
      </c>
      <c r="AO609">
        <v>0.86050000000000004</v>
      </c>
      <c r="AP609" s="1">
        <v>1570.23</v>
      </c>
      <c r="AQ609" s="1">
        <v>2788.49</v>
      </c>
      <c r="AR609" s="1">
        <v>7586.96</v>
      </c>
      <c r="AS609">
        <v>769.4</v>
      </c>
      <c r="AT609">
        <v>359.22</v>
      </c>
      <c r="AU609" s="1">
        <v>13074.3</v>
      </c>
      <c r="AV609" s="1">
        <v>11353.53</v>
      </c>
      <c r="AW609">
        <v>0.6583</v>
      </c>
      <c r="AX609" s="1">
        <v>3032.62</v>
      </c>
      <c r="AY609">
        <v>0.17580000000000001</v>
      </c>
      <c r="AZ609">
        <v>834.26</v>
      </c>
      <c r="BA609">
        <v>4.8399999999999999E-2</v>
      </c>
      <c r="BB609" s="1">
        <v>2026.63</v>
      </c>
      <c r="BC609">
        <v>0.11749999999999999</v>
      </c>
      <c r="BD609" s="1">
        <v>17247.03</v>
      </c>
      <c r="BE609" s="1">
        <v>6254.96</v>
      </c>
      <c r="BF609">
        <v>3.0005000000000002</v>
      </c>
      <c r="BG609">
        <v>0.43359999999999999</v>
      </c>
      <c r="BH609">
        <v>0.22620000000000001</v>
      </c>
      <c r="BI609">
        <v>0.3095</v>
      </c>
      <c r="BJ609">
        <v>2.4799999999999999E-2</v>
      </c>
      <c r="BK609">
        <v>5.8999999999999999E-3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K608"/>
  <sheetViews>
    <sheetView workbookViewId="0"/>
  </sheetViews>
  <sheetFormatPr defaultRowHeight="15" x14ac:dyDescent="0.25"/>
  <cols>
    <col min="1" max="1" width="39.28515625" bestFit="1" customWidth="1"/>
    <col min="2" max="4" width="7" bestFit="1" customWidth="1"/>
    <col min="5" max="6" width="9.140625" bestFit="1" customWidth="1"/>
    <col min="7" max="16" width="7" bestFit="1" customWidth="1"/>
    <col min="17" max="17" width="9.140625" bestFit="1" customWidth="1"/>
    <col min="18" max="21" width="7" bestFit="1" customWidth="1"/>
    <col min="22" max="22" width="10.140625" bestFit="1" customWidth="1"/>
    <col min="23" max="23" width="7" bestFit="1" customWidth="1"/>
    <col min="24" max="24" width="10.140625" bestFit="1" customWidth="1"/>
    <col min="25" max="29" width="7" bestFit="1" customWidth="1"/>
    <col min="30" max="30" width="9.140625" bestFit="1" customWidth="1"/>
    <col min="31" max="31" width="8.140625" bestFit="1" customWidth="1"/>
    <col min="32" max="32" width="10.140625" bestFit="1" customWidth="1"/>
    <col min="33" max="33" width="8.7109375" bestFit="1" customWidth="1"/>
    <col min="34" max="34" width="9.140625" bestFit="1" customWidth="1"/>
    <col min="35" max="35" width="10.140625" bestFit="1" customWidth="1"/>
    <col min="36" max="36" width="6.85546875" bestFit="1" customWidth="1"/>
    <col min="37" max="38" width="6" bestFit="1" customWidth="1"/>
    <col min="39" max="39" width="5" bestFit="1" customWidth="1"/>
    <col min="40" max="40" width="8.140625" bestFit="1" customWidth="1"/>
    <col min="41" max="41" width="7" bestFit="1" customWidth="1"/>
    <col min="42" max="45" width="8.140625" bestFit="1" customWidth="1"/>
    <col min="46" max="46" width="7" bestFit="1" customWidth="1"/>
    <col min="47" max="48" width="9.140625" bestFit="1" customWidth="1"/>
    <col min="49" max="49" width="7" bestFit="1" customWidth="1"/>
    <col min="50" max="50" width="9.140625" bestFit="1" customWidth="1"/>
    <col min="51" max="51" width="7" bestFit="1" customWidth="1"/>
    <col min="52" max="52" width="8.140625" bestFit="1" customWidth="1"/>
    <col min="53" max="53" width="7" bestFit="1" customWidth="1"/>
    <col min="54" max="54" width="8.140625" bestFit="1" customWidth="1"/>
    <col min="55" max="55" width="7" bestFit="1" customWidth="1"/>
    <col min="56" max="56" width="9.140625" bestFit="1" customWidth="1"/>
    <col min="57" max="57" width="8.140625" bestFit="1" customWidth="1"/>
    <col min="58" max="63" width="7" bestFit="1" customWidth="1"/>
  </cols>
  <sheetData>
    <row r="1" spans="1:63" ht="166.5" x14ac:dyDescent="0.25">
      <c r="A1" s="2" t="s">
        <v>0</v>
      </c>
      <c r="B1" s="3" t="s">
        <v>1</v>
      </c>
      <c r="C1" s="4" t="s">
        <v>751</v>
      </c>
      <c r="D1" s="5" t="s">
        <v>752</v>
      </c>
      <c r="E1" s="5" t="s">
        <v>753</v>
      </c>
      <c r="F1" s="5" t="s">
        <v>754</v>
      </c>
      <c r="G1" s="6" t="s">
        <v>755</v>
      </c>
      <c r="H1" s="6" t="s">
        <v>756</v>
      </c>
      <c r="I1" s="6" t="s">
        <v>757</v>
      </c>
      <c r="J1" s="6" t="s">
        <v>758</v>
      </c>
      <c r="K1" s="6" t="s">
        <v>759</v>
      </c>
      <c r="L1" s="6" t="s">
        <v>760</v>
      </c>
      <c r="M1" s="6" t="s">
        <v>761</v>
      </c>
      <c r="N1" s="6" t="s">
        <v>762</v>
      </c>
      <c r="O1" s="6" t="s">
        <v>763</v>
      </c>
      <c r="P1" s="6" t="s">
        <v>764</v>
      </c>
      <c r="Q1" s="7" t="s">
        <v>765</v>
      </c>
      <c r="R1" s="6" t="s">
        <v>766</v>
      </c>
      <c r="S1" s="6" t="s">
        <v>767</v>
      </c>
      <c r="T1" s="6" t="s">
        <v>768</v>
      </c>
      <c r="U1" s="5" t="s">
        <v>769</v>
      </c>
      <c r="V1" s="7" t="s">
        <v>770</v>
      </c>
      <c r="W1" s="8" t="s">
        <v>771</v>
      </c>
      <c r="X1" s="7" t="s">
        <v>772</v>
      </c>
      <c r="Y1" s="6" t="s">
        <v>773</v>
      </c>
      <c r="Z1" s="6" t="s">
        <v>774</v>
      </c>
      <c r="AA1" s="6" t="s">
        <v>775</v>
      </c>
      <c r="AB1" s="6" t="s">
        <v>776</v>
      </c>
      <c r="AC1" s="7" t="s">
        <v>777</v>
      </c>
      <c r="AD1" s="7" t="s">
        <v>778</v>
      </c>
      <c r="AE1" s="7" t="s">
        <v>779</v>
      </c>
      <c r="AF1" s="7" t="s">
        <v>780</v>
      </c>
      <c r="AG1" s="9" t="s">
        <v>781</v>
      </c>
      <c r="AH1" s="10" t="s">
        <v>782</v>
      </c>
      <c r="AI1" s="10" t="s">
        <v>783</v>
      </c>
      <c r="AJ1" s="8" t="s">
        <v>803</v>
      </c>
      <c r="AK1" s="8" t="s">
        <v>784</v>
      </c>
      <c r="AL1" s="8" t="s">
        <v>785</v>
      </c>
      <c r="AM1" s="8" t="s">
        <v>786</v>
      </c>
      <c r="AN1" s="7" t="s">
        <v>787</v>
      </c>
      <c r="AO1" s="11" t="s">
        <v>788</v>
      </c>
      <c r="AP1" s="7" t="s">
        <v>789</v>
      </c>
      <c r="AQ1" s="7" t="s">
        <v>790</v>
      </c>
      <c r="AR1" s="7" t="s">
        <v>791</v>
      </c>
      <c r="AS1" s="7" t="s">
        <v>792</v>
      </c>
      <c r="AT1" s="7" t="s">
        <v>793</v>
      </c>
      <c r="AU1" s="7" t="s">
        <v>794</v>
      </c>
      <c r="AV1" s="7" t="s">
        <v>795</v>
      </c>
      <c r="AW1" s="6" t="s">
        <v>796</v>
      </c>
      <c r="AX1" s="7" t="s">
        <v>797</v>
      </c>
      <c r="AY1" s="6" t="s">
        <v>802</v>
      </c>
      <c r="AZ1" s="7" t="s">
        <v>798</v>
      </c>
      <c r="BA1" s="6" t="s">
        <v>799</v>
      </c>
      <c r="BB1" s="7" t="s">
        <v>801</v>
      </c>
      <c r="BC1" s="6" t="s">
        <v>800</v>
      </c>
      <c r="BD1" s="7" t="s">
        <v>804</v>
      </c>
      <c r="BE1" s="7" t="s">
        <v>805</v>
      </c>
      <c r="BF1" s="6" t="s">
        <v>806</v>
      </c>
      <c r="BG1" s="6" t="s">
        <v>807</v>
      </c>
      <c r="BH1" s="6" t="s">
        <v>808</v>
      </c>
      <c r="BI1" s="6" t="s">
        <v>809</v>
      </c>
      <c r="BJ1" s="6" t="s">
        <v>810</v>
      </c>
      <c r="BK1" s="6" t="s">
        <v>811</v>
      </c>
    </row>
    <row r="2" spans="1:63" x14ac:dyDescent="0.25">
      <c r="A2" t="s">
        <v>2</v>
      </c>
      <c r="B2">
        <v>45187</v>
      </c>
      <c r="C2">
        <v>35.380000000000003</v>
      </c>
      <c r="D2">
        <v>30.78</v>
      </c>
      <c r="E2" s="1">
        <v>1088.94</v>
      </c>
      <c r="F2" s="1">
        <v>1067.31</v>
      </c>
      <c r="G2">
        <v>7.1999999999999998E-3</v>
      </c>
      <c r="H2">
        <v>8.0000000000000004E-4</v>
      </c>
      <c r="I2">
        <v>1.1900000000000001E-2</v>
      </c>
      <c r="J2">
        <v>8.9999999999999998E-4</v>
      </c>
      <c r="K2">
        <v>3.5799999999999998E-2</v>
      </c>
      <c r="L2">
        <v>0.91010000000000002</v>
      </c>
      <c r="M2">
        <v>3.3300000000000003E-2</v>
      </c>
      <c r="N2">
        <v>0.35189999999999999</v>
      </c>
      <c r="O2">
        <v>4.0000000000000001E-3</v>
      </c>
      <c r="P2">
        <v>0.1336</v>
      </c>
      <c r="Q2" s="1">
        <v>59611.71</v>
      </c>
      <c r="R2">
        <v>0.19670000000000001</v>
      </c>
      <c r="S2">
        <v>0.2213</v>
      </c>
      <c r="T2">
        <v>0.58199999999999996</v>
      </c>
      <c r="U2">
        <v>9.48</v>
      </c>
      <c r="V2" s="1">
        <v>78065.850000000006</v>
      </c>
      <c r="W2">
        <v>110.7</v>
      </c>
      <c r="X2" s="1">
        <v>198853.17</v>
      </c>
      <c r="Y2">
        <v>0.75480000000000003</v>
      </c>
      <c r="Z2">
        <v>0.1555</v>
      </c>
      <c r="AA2">
        <v>8.9700000000000002E-2</v>
      </c>
      <c r="AB2">
        <v>0.2452</v>
      </c>
      <c r="AC2">
        <v>198.85</v>
      </c>
      <c r="AD2" s="1">
        <v>6044.04</v>
      </c>
      <c r="AE2">
        <v>633.76</v>
      </c>
      <c r="AF2" s="1">
        <v>193107.84</v>
      </c>
      <c r="AG2" t="s">
        <v>3</v>
      </c>
      <c r="AH2" s="1">
        <v>34945</v>
      </c>
      <c r="AI2" s="1">
        <v>56625.67</v>
      </c>
      <c r="AJ2">
        <v>46.15</v>
      </c>
      <c r="AK2">
        <v>27.16</v>
      </c>
      <c r="AL2">
        <v>32.14</v>
      </c>
      <c r="AM2">
        <v>4.6100000000000003</v>
      </c>
      <c r="AN2" s="1">
        <v>1913.77</v>
      </c>
      <c r="AO2">
        <v>1.0905</v>
      </c>
      <c r="AP2" s="1">
        <v>1594.78</v>
      </c>
      <c r="AQ2" s="1">
        <v>2038.62</v>
      </c>
      <c r="AR2" s="1">
        <v>6493.93</v>
      </c>
      <c r="AS2">
        <v>663.17</v>
      </c>
      <c r="AT2">
        <v>387.5</v>
      </c>
      <c r="AU2" s="1">
        <v>11178.01</v>
      </c>
      <c r="AV2" s="1">
        <v>5270.02</v>
      </c>
      <c r="AW2">
        <v>0.4032</v>
      </c>
      <c r="AX2" s="1">
        <v>5679.89</v>
      </c>
      <c r="AY2">
        <v>0.4345</v>
      </c>
      <c r="AZ2" s="1">
        <v>1396.26</v>
      </c>
      <c r="BA2">
        <v>0.10680000000000001</v>
      </c>
      <c r="BB2">
        <v>725.1</v>
      </c>
      <c r="BC2">
        <v>5.5500000000000001E-2</v>
      </c>
      <c r="BD2" s="1">
        <v>13071.27</v>
      </c>
      <c r="BE2" s="1">
        <v>4000.71</v>
      </c>
      <c r="BF2">
        <v>0.90810000000000002</v>
      </c>
      <c r="BG2">
        <v>0.53180000000000005</v>
      </c>
      <c r="BH2">
        <v>0.2162</v>
      </c>
      <c r="BI2">
        <v>0.20200000000000001</v>
      </c>
      <c r="BJ2">
        <v>3.0099999999999998E-2</v>
      </c>
      <c r="BK2">
        <v>1.9900000000000001E-2</v>
      </c>
    </row>
    <row r="3" spans="1:63" x14ac:dyDescent="0.25">
      <c r="A3" t="s">
        <v>4</v>
      </c>
      <c r="B3">
        <v>49494</v>
      </c>
      <c r="C3">
        <v>119.71</v>
      </c>
      <c r="D3">
        <v>9.23</v>
      </c>
      <c r="E3" s="1">
        <v>1105.1500000000001</v>
      </c>
      <c r="F3" s="1">
        <v>1082.3499999999999</v>
      </c>
      <c r="G3">
        <v>1.8E-3</v>
      </c>
      <c r="H3">
        <v>5.9999999999999995E-4</v>
      </c>
      <c r="I3">
        <v>5.7000000000000002E-3</v>
      </c>
      <c r="J3">
        <v>8.9999999999999998E-4</v>
      </c>
      <c r="K3">
        <v>2.53E-2</v>
      </c>
      <c r="L3">
        <v>0.94010000000000005</v>
      </c>
      <c r="M3">
        <v>2.5499999999999998E-2</v>
      </c>
      <c r="N3">
        <v>0.39090000000000003</v>
      </c>
      <c r="O3">
        <v>2.2000000000000001E-3</v>
      </c>
      <c r="P3">
        <v>0.15079999999999999</v>
      </c>
      <c r="Q3" s="1">
        <v>57334.19</v>
      </c>
      <c r="R3">
        <v>0.20910000000000001</v>
      </c>
      <c r="S3">
        <v>0.2127</v>
      </c>
      <c r="T3">
        <v>0.57820000000000005</v>
      </c>
      <c r="U3">
        <v>9.77</v>
      </c>
      <c r="V3" s="1">
        <v>69567.41</v>
      </c>
      <c r="W3">
        <v>108.36</v>
      </c>
      <c r="X3" s="1">
        <v>177894.86</v>
      </c>
      <c r="Y3">
        <v>0.80079999999999996</v>
      </c>
      <c r="Z3">
        <v>4.8500000000000001E-2</v>
      </c>
      <c r="AA3">
        <v>0.1507</v>
      </c>
      <c r="AB3">
        <v>0.19919999999999999</v>
      </c>
      <c r="AC3">
        <v>177.89</v>
      </c>
      <c r="AD3" s="1">
        <v>4668.5200000000004</v>
      </c>
      <c r="AE3">
        <v>495.08</v>
      </c>
      <c r="AF3" s="1">
        <v>165160</v>
      </c>
      <c r="AG3" t="s">
        <v>3</v>
      </c>
      <c r="AH3" s="1">
        <v>36786</v>
      </c>
      <c r="AI3" s="1">
        <v>54826.29</v>
      </c>
      <c r="AJ3">
        <v>36.89</v>
      </c>
      <c r="AK3">
        <v>24.24</v>
      </c>
      <c r="AL3">
        <v>27.54</v>
      </c>
      <c r="AM3">
        <v>4.4800000000000004</v>
      </c>
      <c r="AN3" s="1">
        <v>1232.28</v>
      </c>
      <c r="AO3">
        <v>1.2783</v>
      </c>
      <c r="AP3" s="1">
        <v>1583.03</v>
      </c>
      <c r="AQ3" s="1">
        <v>2355.36</v>
      </c>
      <c r="AR3" s="1">
        <v>6962.86</v>
      </c>
      <c r="AS3">
        <v>553.83000000000004</v>
      </c>
      <c r="AT3">
        <v>342.02</v>
      </c>
      <c r="AU3" s="1">
        <v>11797.1</v>
      </c>
      <c r="AV3" s="1">
        <v>6719.49</v>
      </c>
      <c r="AW3">
        <v>0.48010000000000003</v>
      </c>
      <c r="AX3" s="1">
        <v>4726.1400000000003</v>
      </c>
      <c r="AY3">
        <v>0.3377</v>
      </c>
      <c r="AZ3" s="1">
        <v>1764.82</v>
      </c>
      <c r="BA3">
        <v>0.12609999999999999</v>
      </c>
      <c r="BB3">
        <v>785.94</v>
      </c>
      <c r="BC3">
        <v>5.62E-2</v>
      </c>
      <c r="BD3" s="1">
        <v>13996.4</v>
      </c>
      <c r="BE3" s="1">
        <v>5796.66</v>
      </c>
      <c r="BF3">
        <v>1.7359</v>
      </c>
      <c r="BG3">
        <v>0.51419999999999999</v>
      </c>
      <c r="BH3">
        <v>0.23139999999999999</v>
      </c>
      <c r="BI3">
        <v>0.19159999999999999</v>
      </c>
      <c r="BJ3">
        <v>3.1699999999999999E-2</v>
      </c>
      <c r="BK3">
        <v>3.1E-2</v>
      </c>
    </row>
    <row r="4" spans="1:63" x14ac:dyDescent="0.25">
      <c r="A4" t="s">
        <v>5</v>
      </c>
      <c r="B4">
        <v>43489</v>
      </c>
      <c r="C4">
        <v>39.9</v>
      </c>
      <c r="D4">
        <v>447.19</v>
      </c>
      <c r="E4" s="1">
        <v>17845.05</v>
      </c>
      <c r="F4" s="1">
        <v>13261.51</v>
      </c>
      <c r="G4">
        <v>1.9599999999999999E-2</v>
      </c>
      <c r="H4">
        <v>1.1000000000000001E-3</v>
      </c>
      <c r="I4">
        <v>0.46500000000000002</v>
      </c>
      <c r="J4">
        <v>1.6000000000000001E-3</v>
      </c>
      <c r="K4">
        <v>0.1249</v>
      </c>
      <c r="L4">
        <v>0.30780000000000002</v>
      </c>
      <c r="M4">
        <v>8.0199999999999994E-2</v>
      </c>
      <c r="N4">
        <v>0.87709999999999999</v>
      </c>
      <c r="O4">
        <v>9.1499999999999998E-2</v>
      </c>
      <c r="P4">
        <v>0.19320000000000001</v>
      </c>
      <c r="Q4" s="1">
        <v>66690.55</v>
      </c>
      <c r="R4">
        <v>0.29870000000000002</v>
      </c>
      <c r="S4">
        <v>0.18160000000000001</v>
      </c>
      <c r="T4">
        <v>0.51970000000000005</v>
      </c>
      <c r="U4">
        <v>128.33000000000001</v>
      </c>
      <c r="V4" s="1">
        <v>86837.25</v>
      </c>
      <c r="W4">
        <v>138.54</v>
      </c>
      <c r="X4" s="1">
        <v>103308.75</v>
      </c>
      <c r="Y4">
        <v>0.58379999999999999</v>
      </c>
      <c r="Z4">
        <v>0.34670000000000001</v>
      </c>
      <c r="AA4">
        <v>6.9400000000000003E-2</v>
      </c>
      <c r="AB4">
        <v>0.41620000000000001</v>
      </c>
      <c r="AC4">
        <v>103.31</v>
      </c>
      <c r="AD4" s="1">
        <v>4945.71</v>
      </c>
      <c r="AE4">
        <v>451.57</v>
      </c>
      <c r="AF4" s="1">
        <v>73989.789999999994</v>
      </c>
      <c r="AG4" t="s">
        <v>3</v>
      </c>
      <c r="AH4" s="1">
        <v>27189</v>
      </c>
      <c r="AI4" s="1">
        <v>46946.01</v>
      </c>
      <c r="AJ4">
        <v>62.52</v>
      </c>
      <c r="AK4">
        <v>41.65</v>
      </c>
      <c r="AL4">
        <v>49.49</v>
      </c>
      <c r="AM4">
        <v>4.2699999999999996</v>
      </c>
      <c r="AN4">
        <v>1.22</v>
      </c>
      <c r="AO4">
        <v>1.0805</v>
      </c>
      <c r="AP4" s="1">
        <v>2141.58</v>
      </c>
      <c r="AQ4" s="1">
        <v>2872.97</v>
      </c>
      <c r="AR4" s="1">
        <v>8181.58</v>
      </c>
      <c r="AS4" s="1">
        <v>1071.92</v>
      </c>
      <c r="AT4">
        <v>663.31</v>
      </c>
      <c r="AU4" s="1">
        <v>14931.35</v>
      </c>
      <c r="AV4" s="1">
        <v>10250.83</v>
      </c>
      <c r="AW4">
        <v>0.52990000000000004</v>
      </c>
      <c r="AX4" s="1">
        <v>6377.45</v>
      </c>
      <c r="AY4">
        <v>0.32969999999999999</v>
      </c>
      <c r="AZ4">
        <v>766.68</v>
      </c>
      <c r="BA4">
        <v>3.9600000000000003E-2</v>
      </c>
      <c r="BB4" s="1">
        <v>1951.07</v>
      </c>
      <c r="BC4">
        <v>0.1009</v>
      </c>
      <c r="BD4" s="1">
        <v>19346.02</v>
      </c>
      <c r="BE4" s="1">
        <v>4831.6000000000004</v>
      </c>
      <c r="BF4">
        <v>1.7357</v>
      </c>
      <c r="BG4">
        <v>0.46949999999999997</v>
      </c>
      <c r="BH4">
        <v>0.18260000000000001</v>
      </c>
      <c r="BI4">
        <v>0.31390000000000001</v>
      </c>
      <c r="BJ4">
        <v>2.3599999999999999E-2</v>
      </c>
      <c r="BK4">
        <v>1.04E-2</v>
      </c>
    </row>
    <row r="5" spans="1:63" x14ac:dyDescent="0.25">
      <c r="A5" t="s">
        <v>6</v>
      </c>
      <c r="B5">
        <v>45906</v>
      </c>
      <c r="C5">
        <v>127.71</v>
      </c>
      <c r="D5">
        <v>10.59</v>
      </c>
      <c r="E5" s="1">
        <v>1351.97</v>
      </c>
      <c r="F5" s="1">
        <v>1317.68</v>
      </c>
      <c r="G5">
        <v>1.6999999999999999E-3</v>
      </c>
      <c r="H5">
        <v>5.0000000000000001E-4</v>
      </c>
      <c r="I5">
        <v>6.1999999999999998E-3</v>
      </c>
      <c r="J5">
        <v>1E-3</v>
      </c>
      <c r="K5">
        <v>1.0999999999999999E-2</v>
      </c>
      <c r="L5">
        <v>0.95469999999999999</v>
      </c>
      <c r="M5">
        <v>2.4899999999999999E-2</v>
      </c>
      <c r="N5">
        <v>0.38819999999999999</v>
      </c>
      <c r="O5">
        <v>1E-3</v>
      </c>
      <c r="P5">
        <v>0.1467</v>
      </c>
      <c r="Q5" s="1">
        <v>56694.54</v>
      </c>
      <c r="R5">
        <v>0.2034</v>
      </c>
      <c r="S5">
        <v>0.19850000000000001</v>
      </c>
      <c r="T5">
        <v>0.59809999999999997</v>
      </c>
      <c r="U5">
        <v>10.86</v>
      </c>
      <c r="V5" s="1">
        <v>74754.84</v>
      </c>
      <c r="W5">
        <v>118.47</v>
      </c>
      <c r="X5" s="1">
        <v>185567.25</v>
      </c>
      <c r="Y5">
        <v>0.67359999999999998</v>
      </c>
      <c r="Z5">
        <v>9.69E-2</v>
      </c>
      <c r="AA5">
        <v>0.22950000000000001</v>
      </c>
      <c r="AB5">
        <v>0.32640000000000002</v>
      </c>
      <c r="AC5">
        <v>185.57</v>
      </c>
      <c r="AD5" s="1">
        <v>5210.75</v>
      </c>
      <c r="AE5">
        <v>446.26</v>
      </c>
      <c r="AF5" s="1">
        <v>154550.25</v>
      </c>
      <c r="AG5" t="s">
        <v>3</v>
      </c>
      <c r="AH5" s="1">
        <v>34844</v>
      </c>
      <c r="AI5" s="1">
        <v>55500</v>
      </c>
      <c r="AJ5">
        <v>39.549999999999997</v>
      </c>
      <c r="AK5">
        <v>24.27</v>
      </c>
      <c r="AL5">
        <v>28.45</v>
      </c>
      <c r="AM5">
        <v>4.47</v>
      </c>
      <c r="AN5" s="1">
        <v>1119.01</v>
      </c>
      <c r="AO5">
        <v>1.0432999999999999</v>
      </c>
      <c r="AP5" s="1">
        <v>1571.41</v>
      </c>
      <c r="AQ5" s="1">
        <v>2302.2199999999998</v>
      </c>
      <c r="AR5" s="1">
        <v>6816.65</v>
      </c>
      <c r="AS5">
        <v>584.04999999999995</v>
      </c>
      <c r="AT5">
        <v>338.57</v>
      </c>
      <c r="AU5" s="1">
        <v>11612.91</v>
      </c>
      <c r="AV5" s="1">
        <v>6803.96</v>
      </c>
      <c r="AW5">
        <v>0.48930000000000001</v>
      </c>
      <c r="AX5" s="1">
        <v>4730.13</v>
      </c>
      <c r="AY5">
        <v>0.3402</v>
      </c>
      <c r="AZ5" s="1">
        <v>1517.95</v>
      </c>
      <c r="BA5">
        <v>0.10920000000000001</v>
      </c>
      <c r="BB5">
        <v>852.92</v>
      </c>
      <c r="BC5">
        <v>6.13E-2</v>
      </c>
      <c r="BD5" s="1">
        <v>13904.96</v>
      </c>
      <c r="BE5" s="1">
        <v>6033.65</v>
      </c>
      <c r="BF5">
        <v>1.7141999999999999</v>
      </c>
      <c r="BG5">
        <v>0.51659999999999995</v>
      </c>
      <c r="BH5">
        <v>0.23860000000000001</v>
      </c>
      <c r="BI5">
        <v>0.19570000000000001</v>
      </c>
      <c r="BJ5">
        <v>3.2899999999999999E-2</v>
      </c>
      <c r="BK5">
        <v>1.6199999999999999E-2</v>
      </c>
    </row>
    <row r="6" spans="1:63" x14ac:dyDescent="0.25">
      <c r="A6" t="s">
        <v>7</v>
      </c>
      <c r="B6">
        <v>45757</v>
      </c>
      <c r="C6">
        <v>97.86</v>
      </c>
      <c r="D6">
        <v>11.43</v>
      </c>
      <c r="E6" s="1">
        <v>1118.5999999999999</v>
      </c>
      <c r="F6" s="1">
        <v>1105.1500000000001</v>
      </c>
      <c r="G6">
        <v>2.2000000000000001E-3</v>
      </c>
      <c r="H6">
        <v>5.0000000000000001E-4</v>
      </c>
      <c r="I6">
        <v>5.4999999999999997E-3</v>
      </c>
      <c r="J6">
        <v>1.5E-3</v>
      </c>
      <c r="K6">
        <v>1.67E-2</v>
      </c>
      <c r="L6">
        <v>0.9516</v>
      </c>
      <c r="M6">
        <v>2.1999999999999999E-2</v>
      </c>
      <c r="N6">
        <v>0.33929999999999999</v>
      </c>
      <c r="O6">
        <v>1.2999999999999999E-3</v>
      </c>
      <c r="P6">
        <v>0.14779999999999999</v>
      </c>
      <c r="Q6" s="1">
        <v>56832.44</v>
      </c>
      <c r="R6">
        <v>0.2185</v>
      </c>
      <c r="S6">
        <v>0.17369999999999999</v>
      </c>
      <c r="T6">
        <v>0.60780000000000001</v>
      </c>
      <c r="U6">
        <v>11.24</v>
      </c>
      <c r="V6" s="1">
        <v>65375.66</v>
      </c>
      <c r="W6">
        <v>95.29</v>
      </c>
      <c r="X6" s="1">
        <v>176164.41</v>
      </c>
      <c r="Y6">
        <v>0.80330000000000001</v>
      </c>
      <c r="Z6">
        <v>5.3999999999999999E-2</v>
      </c>
      <c r="AA6">
        <v>0.14269999999999999</v>
      </c>
      <c r="AB6">
        <v>0.19670000000000001</v>
      </c>
      <c r="AC6">
        <v>176.16</v>
      </c>
      <c r="AD6" s="1">
        <v>4756.74</v>
      </c>
      <c r="AE6">
        <v>502.6</v>
      </c>
      <c r="AF6" s="1">
        <v>153855.10999999999</v>
      </c>
      <c r="AG6" t="s">
        <v>3</v>
      </c>
      <c r="AH6" s="1">
        <v>37412</v>
      </c>
      <c r="AI6" s="1">
        <v>55534.65</v>
      </c>
      <c r="AJ6">
        <v>36.049999999999997</v>
      </c>
      <c r="AK6">
        <v>24.1</v>
      </c>
      <c r="AL6">
        <v>26.68</v>
      </c>
      <c r="AM6">
        <v>4.32</v>
      </c>
      <c r="AN6" s="1">
        <v>1542.24</v>
      </c>
      <c r="AO6">
        <v>1.2333000000000001</v>
      </c>
      <c r="AP6" s="1">
        <v>1488.54</v>
      </c>
      <c r="AQ6" s="1">
        <v>2245.2399999999998</v>
      </c>
      <c r="AR6" s="1">
        <v>6696.38</v>
      </c>
      <c r="AS6">
        <v>737.88</v>
      </c>
      <c r="AT6">
        <v>296.87</v>
      </c>
      <c r="AU6" s="1">
        <v>11464.91</v>
      </c>
      <c r="AV6" s="1">
        <v>6436.24</v>
      </c>
      <c r="AW6">
        <v>0.47699999999999998</v>
      </c>
      <c r="AX6" s="1">
        <v>4681.93</v>
      </c>
      <c r="AY6">
        <v>0.34699999999999998</v>
      </c>
      <c r="AZ6" s="1">
        <v>1607.4</v>
      </c>
      <c r="BA6">
        <v>0.1191</v>
      </c>
      <c r="BB6">
        <v>767.07</v>
      </c>
      <c r="BC6">
        <v>5.6899999999999999E-2</v>
      </c>
      <c r="BD6" s="1">
        <v>13492.64</v>
      </c>
      <c r="BE6" s="1">
        <v>5678.94</v>
      </c>
      <c r="BF6">
        <v>1.6368</v>
      </c>
      <c r="BG6">
        <v>0.52249999999999996</v>
      </c>
      <c r="BH6">
        <v>0.22750000000000001</v>
      </c>
      <c r="BI6">
        <v>0.1918</v>
      </c>
      <c r="BJ6">
        <v>3.09E-2</v>
      </c>
      <c r="BK6">
        <v>2.7300000000000001E-2</v>
      </c>
    </row>
    <row r="7" spans="1:63" x14ac:dyDescent="0.25">
      <c r="A7" t="s">
        <v>8</v>
      </c>
      <c r="B7">
        <v>43497</v>
      </c>
      <c r="C7">
        <v>15.67</v>
      </c>
      <c r="D7">
        <v>241.39</v>
      </c>
      <c r="E7" s="1">
        <v>3781.75</v>
      </c>
      <c r="F7" s="1">
        <v>3237.33</v>
      </c>
      <c r="G7">
        <v>3.0000000000000001E-3</v>
      </c>
      <c r="H7">
        <v>6.9999999999999999E-4</v>
      </c>
      <c r="I7">
        <v>0.19869999999999999</v>
      </c>
      <c r="J7">
        <v>1.5E-3</v>
      </c>
      <c r="K7">
        <v>8.4400000000000003E-2</v>
      </c>
      <c r="L7">
        <v>0.57730000000000004</v>
      </c>
      <c r="M7">
        <v>0.13439999999999999</v>
      </c>
      <c r="N7">
        <v>0.98240000000000005</v>
      </c>
      <c r="O7">
        <v>2.8500000000000001E-2</v>
      </c>
      <c r="P7">
        <v>0.18590000000000001</v>
      </c>
      <c r="Q7" s="1">
        <v>58502.94</v>
      </c>
      <c r="R7">
        <v>0.24149999999999999</v>
      </c>
      <c r="S7">
        <v>0.18840000000000001</v>
      </c>
      <c r="T7">
        <v>0.57010000000000005</v>
      </c>
      <c r="U7">
        <v>28.33</v>
      </c>
      <c r="V7" s="1">
        <v>80630.039999999994</v>
      </c>
      <c r="W7">
        <v>130.77000000000001</v>
      </c>
      <c r="X7" s="1">
        <v>88490.16</v>
      </c>
      <c r="Y7">
        <v>0.64659999999999995</v>
      </c>
      <c r="Z7">
        <v>0.2651</v>
      </c>
      <c r="AA7">
        <v>8.8200000000000001E-2</v>
      </c>
      <c r="AB7">
        <v>0.35339999999999999</v>
      </c>
      <c r="AC7">
        <v>88.49</v>
      </c>
      <c r="AD7" s="1">
        <v>3317.58</v>
      </c>
      <c r="AE7">
        <v>401.47</v>
      </c>
      <c r="AF7" s="1">
        <v>77015.89</v>
      </c>
      <c r="AG7" t="s">
        <v>3</v>
      </c>
      <c r="AH7" s="1">
        <v>26478</v>
      </c>
      <c r="AI7" s="1">
        <v>40999.71</v>
      </c>
      <c r="AJ7">
        <v>52.53</v>
      </c>
      <c r="AK7">
        <v>34.67</v>
      </c>
      <c r="AL7">
        <v>39.340000000000003</v>
      </c>
      <c r="AM7">
        <v>4.6500000000000004</v>
      </c>
      <c r="AN7">
        <v>1.22</v>
      </c>
      <c r="AO7">
        <v>1.0017</v>
      </c>
      <c r="AP7" s="1">
        <v>1761.72</v>
      </c>
      <c r="AQ7" s="1">
        <v>2498.59</v>
      </c>
      <c r="AR7" s="1">
        <v>7339.49</v>
      </c>
      <c r="AS7">
        <v>858.15</v>
      </c>
      <c r="AT7">
        <v>508.75</v>
      </c>
      <c r="AU7" s="1">
        <v>12966.7</v>
      </c>
      <c r="AV7" s="1">
        <v>9901.2999999999993</v>
      </c>
      <c r="AW7">
        <v>0.62219999999999998</v>
      </c>
      <c r="AX7" s="1">
        <v>3313.57</v>
      </c>
      <c r="AY7">
        <v>0.2082</v>
      </c>
      <c r="AZ7">
        <v>956.46</v>
      </c>
      <c r="BA7">
        <v>6.0100000000000001E-2</v>
      </c>
      <c r="BB7" s="1">
        <v>1741.98</v>
      </c>
      <c r="BC7">
        <v>0.1095</v>
      </c>
      <c r="BD7" s="1">
        <v>15913.31</v>
      </c>
      <c r="BE7" s="1">
        <v>6615.15</v>
      </c>
      <c r="BF7">
        <v>3.1951000000000001</v>
      </c>
      <c r="BG7">
        <v>0.4924</v>
      </c>
      <c r="BH7">
        <v>0.20219999999999999</v>
      </c>
      <c r="BI7">
        <v>0.26960000000000001</v>
      </c>
      <c r="BJ7">
        <v>2.5899999999999999E-2</v>
      </c>
      <c r="BK7">
        <v>0.01</v>
      </c>
    </row>
    <row r="8" spans="1:63" x14ac:dyDescent="0.25">
      <c r="A8" t="s">
        <v>9</v>
      </c>
      <c r="B8">
        <v>46847</v>
      </c>
      <c r="C8">
        <v>127.57</v>
      </c>
      <c r="D8">
        <v>11.86</v>
      </c>
      <c r="E8" s="1">
        <v>1512.68</v>
      </c>
      <c r="F8" s="1">
        <v>1482.39</v>
      </c>
      <c r="G8">
        <v>1.8E-3</v>
      </c>
      <c r="H8">
        <v>2.0000000000000001E-4</v>
      </c>
      <c r="I8">
        <v>6.0000000000000001E-3</v>
      </c>
      <c r="J8">
        <v>8.0000000000000004E-4</v>
      </c>
      <c r="K8">
        <v>1.2E-2</v>
      </c>
      <c r="L8">
        <v>0.95399999999999996</v>
      </c>
      <c r="M8">
        <v>2.52E-2</v>
      </c>
      <c r="N8">
        <v>0.3664</v>
      </c>
      <c r="O8">
        <v>8.0000000000000004E-4</v>
      </c>
      <c r="P8">
        <v>0.14699999999999999</v>
      </c>
      <c r="Q8" s="1">
        <v>58162.46</v>
      </c>
      <c r="R8">
        <v>0.19689999999999999</v>
      </c>
      <c r="S8">
        <v>0.19689999999999999</v>
      </c>
      <c r="T8">
        <v>0.60619999999999996</v>
      </c>
      <c r="U8">
        <v>13.14</v>
      </c>
      <c r="V8" s="1">
        <v>72647.039999999994</v>
      </c>
      <c r="W8">
        <v>110.37</v>
      </c>
      <c r="X8" s="1">
        <v>182320.61</v>
      </c>
      <c r="Y8">
        <v>0.73460000000000003</v>
      </c>
      <c r="Z8">
        <v>7.9299999999999995E-2</v>
      </c>
      <c r="AA8">
        <v>0.186</v>
      </c>
      <c r="AB8">
        <v>0.26540000000000002</v>
      </c>
      <c r="AC8">
        <v>182.32</v>
      </c>
      <c r="AD8" s="1">
        <v>4717.3500000000004</v>
      </c>
      <c r="AE8">
        <v>454.23</v>
      </c>
      <c r="AF8" s="1">
        <v>156318.57999999999</v>
      </c>
      <c r="AG8" t="s">
        <v>3</v>
      </c>
      <c r="AH8" s="1">
        <v>37314</v>
      </c>
      <c r="AI8" s="1">
        <v>57308.67</v>
      </c>
      <c r="AJ8">
        <v>35.96</v>
      </c>
      <c r="AK8">
        <v>23.51</v>
      </c>
      <c r="AL8">
        <v>25.93</v>
      </c>
      <c r="AM8">
        <v>4.04</v>
      </c>
      <c r="AN8" s="1">
        <v>1198.01</v>
      </c>
      <c r="AO8">
        <v>1.0858000000000001</v>
      </c>
      <c r="AP8" s="1">
        <v>1465</v>
      </c>
      <c r="AQ8" s="1">
        <v>2290.73</v>
      </c>
      <c r="AR8" s="1">
        <v>6745.19</v>
      </c>
      <c r="AS8">
        <v>574.70000000000005</v>
      </c>
      <c r="AT8">
        <v>359.71</v>
      </c>
      <c r="AU8" s="1">
        <v>11435.34</v>
      </c>
      <c r="AV8" s="1">
        <v>6384.72</v>
      </c>
      <c r="AW8">
        <v>0.48220000000000002</v>
      </c>
      <c r="AX8" s="1">
        <v>4548.07</v>
      </c>
      <c r="AY8">
        <v>0.34350000000000003</v>
      </c>
      <c r="AZ8" s="1">
        <v>1509.39</v>
      </c>
      <c r="BA8">
        <v>0.114</v>
      </c>
      <c r="BB8">
        <v>799.82</v>
      </c>
      <c r="BC8">
        <v>6.0400000000000002E-2</v>
      </c>
      <c r="BD8" s="1">
        <v>13242.01</v>
      </c>
      <c r="BE8" s="1">
        <v>5679.4</v>
      </c>
      <c r="BF8">
        <v>1.6109</v>
      </c>
      <c r="BG8">
        <v>0.53069999999999995</v>
      </c>
      <c r="BH8">
        <v>0.23619999999999999</v>
      </c>
      <c r="BI8">
        <v>0.18459999999999999</v>
      </c>
      <c r="BJ8">
        <v>3.0099999999999998E-2</v>
      </c>
      <c r="BK8">
        <v>1.8499999999999999E-2</v>
      </c>
    </row>
    <row r="9" spans="1:63" x14ac:dyDescent="0.25">
      <c r="A9" t="s">
        <v>10</v>
      </c>
      <c r="B9">
        <v>45195</v>
      </c>
      <c r="C9">
        <v>31.57</v>
      </c>
      <c r="D9">
        <v>136.30000000000001</v>
      </c>
      <c r="E9" s="1">
        <v>4303.12</v>
      </c>
      <c r="F9" s="1">
        <v>4099.8100000000004</v>
      </c>
      <c r="G9">
        <v>2.0400000000000001E-2</v>
      </c>
      <c r="H9">
        <v>8.9999999999999998E-4</v>
      </c>
      <c r="I9">
        <v>6.1800000000000001E-2</v>
      </c>
      <c r="J9">
        <v>1.1999999999999999E-3</v>
      </c>
      <c r="K9">
        <v>5.8000000000000003E-2</v>
      </c>
      <c r="L9">
        <v>0.80279999999999996</v>
      </c>
      <c r="M9">
        <v>5.4899999999999997E-2</v>
      </c>
      <c r="N9">
        <v>0.28449999999999998</v>
      </c>
      <c r="O9">
        <v>2.2800000000000001E-2</v>
      </c>
      <c r="P9">
        <v>0.14050000000000001</v>
      </c>
      <c r="Q9" s="1">
        <v>68825.679999999993</v>
      </c>
      <c r="R9">
        <v>0.17019999999999999</v>
      </c>
      <c r="S9">
        <v>0.18140000000000001</v>
      </c>
      <c r="T9">
        <v>0.64849999999999997</v>
      </c>
      <c r="U9">
        <v>26.67</v>
      </c>
      <c r="V9" s="1">
        <v>94504.23</v>
      </c>
      <c r="W9">
        <v>156.81</v>
      </c>
      <c r="X9" s="1">
        <v>180940.29</v>
      </c>
      <c r="Y9">
        <v>0.75239999999999996</v>
      </c>
      <c r="Z9">
        <v>0.20380000000000001</v>
      </c>
      <c r="AA9">
        <v>4.3799999999999999E-2</v>
      </c>
      <c r="AB9">
        <v>0.24759999999999999</v>
      </c>
      <c r="AC9">
        <v>180.94</v>
      </c>
      <c r="AD9" s="1">
        <v>7172.41</v>
      </c>
      <c r="AE9">
        <v>784.13</v>
      </c>
      <c r="AF9" s="1">
        <v>172866.8</v>
      </c>
      <c r="AG9" t="s">
        <v>3</v>
      </c>
      <c r="AH9" s="1">
        <v>39927</v>
      </c>
      <c r="AI9" s="1">
        <v>66634.94</v>
      </c>
      <c r="AJ9">
        <v>61.58</v>
      </c>
      <c r="AK9">
        <v>38.36</v>
      </c>
      <c r="AL9">
        <v>42.51</v>
      </c>
      <c r="AM9">
        <v>4.5999999999999996</v>
      </c>
      <c r="AN9" s="1">
        <v>2016.53</v>
      </c>
      <c r="AO9">
        <v>0.90010000000000001</v>
      </c>
      <c r="AP9" s="1">
        <v>1499.75</v>
      </c>
      <c r="AQ9" s="1">
        <v>1963.14</v>
      </c>
      <c r="AR9" s="1">
        <v>6962.07</v>
      </c>
      <c r="AS9">
        <v>806.46</v>
      </c>
      <c r="AT9">
        <v>311.73</v>
      </c>
      <c r="AU9" s="1">
        <v>11543.16</v>
      </c>
      <c r="AV9" s="1">
        <v>4244.4399999999996</v>
      </c>
      <c r="AW9">
        <v>0.34079999999999999</v>
      </c>
      <c r="AX9" s="1">
        <v>6543.91</v>
      </c>
      <c r="AY9">
        <v>0.52539999999999998</v>
      </c>
      <c r="AZ9" s="1">
        <v>1031.3499999999999</v>
      </c>
      <c r="BA9">
        <v>8.2799999999999999E-2</v>
      </c>
      <c r="BB9">
        <v>636.37</v>
      </c>
      <c r="BC9">
        <v>5.11E-2</v>
      </c>
      <c r="BD9" s="1">
        <v>12456.07</v>
      </c>
      <c r="BE9" s="1">
        <v>2722.59</v>
      </c>
      <c r="BF9">
        <v>0.49120000000000003</v>
      </c>
      <c r="BG9">
        <v>0.58130000000000004</v>
      </c>
      <c r="BH9">
        <v>0.23449999999999999</v>
      </c>
      <c r="BI9">
        <v>0.14349999999999999</v>
      </c>
      <c r="BJ9">
        <v>2.4799999999999999E-2</v>
      </c>
      <c r="BK9">
        <v>1.6E-2</v>
      </c>
    </row>
    <row r="10" spans="1:63" x14ac:dyDescent="0.25">
      <c r="A10" t="s">
        <v>11</v>
      </c>
      <c r="B10">
        <v>49759</v>
      </c>
      <c r="C10">
        <v>87.05</v>
      </c>
      <c r="D10">
        <v>12.24</v>
      </c>
      <c r="E10" s="1">
        <v>1065.6199999999999</v>
      </c>
      <c r="F10" s="1">
        <v>1108.92</v>
      </c>
      <c r="G10">
        <v>4.0000000000000001E-3</v>
      </c>
      <c r="H10">
        <v>8.0000000000000004E-4</v>
      </c>
      <c r="I10">
        <v>4.4999999999999997E-3</v>
      </c>
      <c r="J10">
        <v>5.9999999999999995E-4</v>
      </c>
      <c r="K10">
        <v>2.7099999999999999E-2</v>
      </c>
      <c r="L10">
        <v>0.94130000000000003</v>
      </c>
      <c r="M10">
        <v>2.1700000000000001E-2</v>
      </c>
      <c r="N10">
        <v>0.20419999999999999</v>
      </c>
      <c r="O10">
        <v>2.3999999999999998E-3</v>
      </c>
      <c r="P10">
        <v>0.1162</v>
      </c>
      <c r="Q10" s="1">
        <v>59983.27</v>
      </c>
      <c r="R10">
        <v>0.19489999999999999</v>
      </c>
      <c r="S10">
        <v>0.1845</v>
      </c>
      <c r="T10">
        <v>0.62060000000000004</v>
      </c>
      <c r="U10">
        <v>9.14</v>
      </c>
      <c r="V10" s="1">
        <v>74860.22</v>
      </c>
      <c r="W10">
        <v>112.4</v>
      </c>
      <c r="X10" s="1">
        <v>198236.57</v>
      </c>
      <c r="Y10">
        <v>0.81579999999999997</v>
      </c>
      <c r="Z10">
        <v>7.5700000000000003E-2</v>
      </c>
      <c r="AA10">
        <v>0.1085</v>
      </c>
      <c r="AB10">
        <v>0.1842</v>
      </c>
      <c r="AC10">
        <v>198.24</v>
      </c>
      <c r="AD10" s="1">
        <v>5151.8900000000003</v>
      </c>
      <c r="AE10">
        <v>568.89</v>
      </c>
      <c r="AF10" s="1">
        <v>171592.63</v>
      </c>
      <c r="AG10" t="s">
        <v>3</v>
      </c>
      <c r="AH10" s="1">
        <v>41202</v>
      </c>
      <c r="AI10" s="1">
        <v>66554.28</v>
      </c>
      <c r="AJ10">
        <v>37.47</v>
      </c>
      <c r="AK10">
        <v>24.29</v>
      </c>
      <c r="AL10">
        <v>26.24</v>
      </c>
      <c r="AM10">
        <v>4.79</v>
      </c>
      <c r="AN10" s="1">
        <v>1827.58</v>
      </c>
      <c r="AO10">
        <v>1.1228</v>
      </c>
      <c r="AP10" s="1">
        <v>1574.65</v>
      </c>
      <c r="AQ10" s="1">
        <v>2124.2199999999998</v>
      </c>
      <c r="AR10" s="1">
        <v>6666</v>
      </c>
      <c r="AS10">
        <v>584.82000000000005</v>
      </c>
      <c r="AT10">
        <v>394.97</v>
      </c>
      <c r="AU10" s="1">
        <v>11344.66</v>
      </c>
      <c r="AV10" s="1">
        <v>5208.3100000000004</v>
      </c>
      <c r="AW10">
        <v>0.41220000000000001</v>
      </c>
      <c r="AX10" s="1">
        <v>5238.37</v>
      </c>
      <c r="AY10">
        <v>0.41460000000000002</v>
      </c>
      <c r="AZ10" s="1">
        <v>1707.6</v>
      </c>
      <c r="BA10">
        <v>0.13519999999999999</v>
      </c>
      <c r="BB10">
        <v>480.55</v>
      </c>
      <c r="BC10">
        <v>3.7999999999999999E-2</v>
      </c>
      <c r="BD10" s="1">
        <v>12634.83</v>
      </c>
      <c r="BE10" s="1">
        <v>4897.91</v>
      </c>
      <c r="BF10">
        <v>1.0710999999999999</v>
      </c>
      <c r="BG10">
        <v>0.54549999999999998</v>
      </c>
      <c r="BH10">
        <v>0.22700000000000001</v>
      </c>
      <c r="BI10">
        <v>0.16830000000000001</v>
      </c>
      <c r="BJ10">
        <v>3.15E-2</v>
      </c>
      <c r="BK10">
        <v>2.7699999999999999E-2</v>
      </c>
    </row>
    <row r="11" spans="1:63" x14ac:dyDescent="0.25">
      <c r="A11" t="s">
        <v>12</v>
      </c>
      <c r="B11">
        <v>46623</v>
      </c>
      <c r="C11">
        <v>94.19</v>
      </c>
      <c r="D11">
        <v>9.2200000000000006</v>
      </c>
      <c r="E11">
        <v>868.37</v>
      </c>
      <c r="F11">
        <v>861.65</v>
      </c>
      <c r="G11">
        <v>1.6000000000000001E-3</v>
      </c>
      <c r="H11">
        <v>1E-3</v>
      </c>
      <c r="I11">
        <v>5.7000000000000002E-3</v>
      </c>
      <c r="J11">
        <v>1.4E-3</v>
      </c>
      <c r="K11">
        <v>1.2699999999999999E-2</v>
      </c>
      <c r="L11">
        <v>0.95940000000000003</v>
      </c>
      <c r="M11">
        <v>1.8100000000000002E-2</v>
      </c>
      <c r="N11">
        <v>0.37069999999999997</v>
      </c>
      <c r="O11">
        <v>2E-3</v>
      </c>
      <c r="P11">
        <v>0.14680000000000001</v>
      </c>
      <c r="Q11" s="1">
        <v>55922.53</v>
      </c>
      <c r="R11">
        <v>0.21929999999999999</v>
      </c>
      <c r="S11">
        <v>0.16750000000000001</v>
      </c>
      <c r="T11">
        <v>0.61319999999999997</v>
      </c>
      <c r="U11">
        <v>9.01</v>
      </c>
      <c r="V11" s="1">
        <v>66947.73</v>
      </c>
      <c r="W11">
        <v>92.31</v>
      </c>
      <c r="X11" s="1">
        <v>201534.22</v>
      </c>
      <c r="Y11">
        <v>0.63990000000000002</v>
      </c>
      <c r="Z11">
        <v>5.0200000000000002E-2</v>
      </c>
      <c r="AA11">
        <v>0.30990000000000001</v>
      </c>
      <c r="AB11">
        <v>0.36009999999999998</v>
      </c>
      <c r="AC11">
        <v>201.53</v>
      </c>
      <c r="AD11" s="1">
        <v>6043.34</v>
      </c>
      <c r="AE11">
        <v>459.61</v>
      </c>
      <c r="AF11" s="1">
        <v>163179.16</v>
      </c>
      <c r="AG11" t="s">
        <v>3</v>
      </c>
      <c r="AH11" s="1">
        <v>34387</v>
      </c>
      <c r="AI11" s="1">
        <v>51670.48</v>
      </c>
      <c r="AJ11">
        <v>36.54</v>
      </c>
      <c r="AK11">
        <v>24.77</v>
      </c>
      <c r="AL11">
        <v>27.59</v>
      </c>
      <c r="AM11">
        <v>4.4000000000000004</v>
      </c>
      <c r="AN11" s="1">
        <v>1499.55</v>
      </c>
      <c r="AO11">
        <v>1.3708</v>
      </c>
      <c r="AP11" s="1">
        <v>1945.35</v>
      </c>
      <c r="AQ11" s="1">
        <v>2294.1</v>
      </c>
      <c r="AR11" s="1">
        <v>7089.76</v>
      </c>
      <c r="AS11">
        <v>638.65</v>
      </c>
      <c r="AT11">
        <v>422.22</v>
      </c>
      <c r="AU11" s="1">
        <v>12390.07</v>
      </c>
      <c r="AV11" s="1">
        <v>6982.13</v>
      </c>
      <c r="AW11">
        <v>0.45760000000000001</v>
      </c>
      <c r="AX11" s="1">
        <v>5737.72</v>
      </c>
      <c r="AY11">
        <v>0.37609999999999999</v>
      </c>
      <c r="AZ11" s="1">
        <v>1690.98</v>
      </c>
      <c r="BA11">
        <v>0.1108</v>
      </c>
      <c r="BB11">
        <v>845.68</v>
      </c>
      <c r="BC11">
        <v>5.5399999999999998E-2</v>
      </c>
      <c r="BD11" s="1">
        <v>15256.5</v>
      </c>
      <c r="BE11" s="1">
        <v>6311.34</v>
      </c>
      <c r="BF11">
        <v>2.0480999999999998</v>
      </c>
      <c r="BG11">
        <v>0.51580000000000004</v>
      </c>
      <c r="BH11">
        <v>0.23630000000000001</v>
      </c>
      <c r="BI11">
        <v>0.1857</v>
      </c>
      <c r="BJ11">
        <v>3.3300000000000003E-2</v>
      </c>
      <c r="BK11">
        <v>2.8799999999999999E-2</v>
      </c>
    </row>
    <row r="12" spans="1:63" x14ac:dyDescent="0.25">
      <c r="A12" t="s">
        <v>13</v>
      </c>
      <c r="B12">
        <v>48207</v>
      </c>
      <c r="C12">
        <v>50.76</v>
      </c>
      <c r="D12">
        <v>72.31</v>
      </c>
      <c r="E12" s="1">
        <v>3670.7</v>
      </c>
      <c r="F12" s="1">
        <v>3537.27</v>
      </c>
      <c r="G12">
        <v>2.3900000000000001E-2</v>
      </c>
      <c r="H12">
        <v>5.9999999999999995E-4</v>
      </c>
      <c r="I12">
        <v>1.9400000000000001E-2</v>
      </c>
      <c r="J12">
        <v>8.0000000000000004E-4</v>
      </c>
      <c r="K12">
        <v>2.7400000000000001E-2</v>
      </c>
      <c r="L12">
        <v>0.8931</v>
      </c>
      <c r="M12">
        <v>3.4799999999999998E-2</v>
      </c>
      <c r="N12">
        <v>0.13170000000000001</v>
      </c>
      <c r="O12">
        <v>9.4000000000000004E-3</v>
      </c>
      <c r="P12">
        <v>0.11609999999999999</v>
      </c>
      <c r="Q12" s="1">
        <v>71497.460000000006</v>
      </c>
      <c r="R12">
        <v>0.15670000000000001</v>
      </c>
      <c r="S12">
        <v>0.17960000000000001</v>
      </c>
      <c r="T12">
        <v>0.66369999999999996</v>
      </c>
      <c r="U12">
        <v>21.65</v>
      </c>
      <c r="V12" s="1">
        <v>93233.600000000006</v>
      </c>
      <c r="W12">
        <v>166.37</v>
      </c>
      <c r="X12" s="1">
        <v>238669.39</v>
      </c>
      <c r="Y12">
        <v>0.83009999999999995</v>
      </c>
      <c r="Z12">
        <v>0.1183</v>
      </c>
      <c r="AA12">
        <v>5.16E-2</v>
      </c>
      <c r="AB12">
        <v>0.1699</v>
      </c>
      <c r="AC12">
        <v>238.67</v>
      </c>
      <c r="AD12" s="1">
        <v>8679.73</v>
      </c>
      <c r="AE12">
        <v>939.36</v>
      </c>
      <c r="AF12" s="1">
        <v>239495.44</v>
      </c>
      <c r="AG12" t="s">
        <v>3</v>
      </c>
      <c r="AH12" s="1">
        <v>52726</v>
      </c>
      <c r="AI12" s="1">
        <v>105298.1</v>
      </c>
      <c r="AJ12">
        <v>64.94</v>
      </c>
      <c r="AK12">
        <v>34.69</v>
      </c>
      <c r="AL12">
        <v>39.340000000000003</v>
      </c>
      <c r="AM12">
        <v>4.33</v>
      </c>
      <c r="AN12" s="1">
        <v>2132.69</v>
      </c>
      <c r="AO12">
        <v>0.68220000000000003</v>
      </c>
      <c r="AP12" s="1">
        <v>1430.93</v>
      </c>
      <c r="AQ12" s="1">
        <v>2031.18</v>
      </c>
      <c r="AR12" s="1">
        <v>7094.23</v>
      </c>
      <c r="AS12">
        <v>701.7</v>
      </c>
      <c r="AT12">
        <v>406.86</v>
      </c>
      <c r="AU12" s="1">
        <v>11664.91</v>
      </c>
      <c r="AV12" s="1">
        <v>3385.46</v>
      </c>
      <c r="AW12">
        <v>0.27510000000000001</v>
      </c>
      <c r="AX12" s="1">
        <v>7684.26</v>
      </c>
      <c r="AY12">
        <v>0.62439999999999996</v>
      </c>
      <c r="AZ12">
        <v>818.15</v>
      </c>
      <c r="BA12">
        <v>6.6500000000000004E-2</v>
      </c>
      <c r="BB12">
        <v>418.58</v>
      </c>
      <c r="BC12">
        <v>3.4000000000000002E-2</v>
      </c>
      <c r="BD12" s="1">
        <v>12306.44</v>
      </c>
      <c r="BE12" s="1">
        <v>1929.65</v>
      </c>
      <c r="BF12">
        <v>0.21099999999999999</v>
      </c>
      <c r="BG12">
        <v>0.59889999999999999</v>
      </c>
      <c r="BH12">
        <v>0.2303</v>
      </c>
      <c r="BI12">
        <v>0.1283</v>
      </c>
      <c r="BJ12">
        <v>2.53E-2</v>
      </c>
      <c r="BK12">
        <v>1.7100000000000001E-2</v>
      </c>
    </row>
    <row r="13" spans="1:63" x14ac:dyDescent="0.25">
      <c r="A13" t="s">
        <v>14</v>
      </c>
      <c r="B13">
        <v>48991</v>
      </c>
      <c r="C13">
        <v>90.48</v>
      </c>
      <c r="D13">
        <v>8.9499999999999993</v>
      </c>
      <c r="E13">
        <v>810.04</v>
      </c>
      <c r="F13">
        <v>804.57</v>
      </c>
      <c r="G13">
        <v>3.2000000000000002E-3</v>
      </c>
      <c r="H13">
        <v>5.9999999999999995E-4</v>
      </c>
      <c r="I13">
        <v>6.1999999999999998E-3</v>
      </c>
      <c r="J13">
        <v>6.9999999999999999E-4</v>
      </c>
      <c r="K13">
        <v>5.2299999999999999E-2</v>
      </c>
      <c r="L13">
        <v>0.90600000000000003</v>
      </c>
      <c r="M13">
        <v>3.1099999999999999E-2</v>
      </c>
      <c r="N13">
        <v>0.32329999999999998</v>
      </c>
      <c r="O13">
        <v>2.7000000000000001E-3</v>
      </c>
      <c r="P13">
        <v>0.1454</v>
      </c>
      <c r="Q13" s="1">
        <v>58008.69</v>
      </c>
      <c r="R13">
        <v>0.22040000000000001</v>
      </c>
      <c r="S13">
        <v>0.16270000000000001</v>
      </c>
      <c r="T13">
        <v>0.6169</v>
      </c>
      <c r="U13">
        <v>9.17</v>
      </c>
      <c r="V13" s="1">
        <v>66735.11</v>
      </c>
      <c r="W13">
        <v>84.69</v>
      </c>
      <c r="X13" s="1">
        <v>190316.11</v>
      </c>
      <c r="Y13">
        <v>0.76629999999999998</v>
      </c>
      <c r="Z13">
        <v>4.7600000000000003E-2</v>
      </c>
      <c r="AA13">
        <v>0.186</v>
      </c>
      <c r="AB13">
        <v>0.23369999999999999</v>
      </c>
      <c r="AC13">
        <v>190.32</v>
      </c>
      <c r="AD13" s="1">
        <v>5135.1499999999996</v>
      </c>
      <c r="AE13">
        <v>496.62</v>
      </c>
      <c r="AF13" s="1">
        <v>167542.25</v>
      </c>
      <c r="AG13" t="s">
        <v>3</v>
      </c>
      <c r="AH13" s="1">
        <v>36995</v>
      </c>
      <c r="AI13" s="1">
        <v>55404.82</v>
      </c>
      <c r="AJ13">
        <v>37.93</v>
      </c>
      <c r="AK13">
        <v>23.95</v>
      </c>
      <c r="AL13">
        <v>28.61</v>
      </c>
      <c r="AM13">
        <v>4.24</v>
      </c>
      <c r="AN13" s="1">
        <v>1908.45</v>
      </c>
      <c r="AO13">
        <v>1.5767</v>
      </c>
      <c r="AP13" s="1">
        <v>1750.71</v>
      </c>
      <c r="AQ13" s="1">
        <v>2356.37</v>
      </c>
      <c r="AR13" s="1">
        <v>7325.41</v>
      </c>
      <c r="AS13">
        <v>667.78</v>
      </c>
      <c r="AT13">
        <v>353.85</v>
      </c>
      <c r="AU13" s="1">
        <v>12454.12</v>
      </c>
      <c r="AV13" s="1">
        <v>6790.91</v>
      </c>
      <c r="AW13">
        <v>0.45179999999999998</v>
      </c>
      <c r="AX13" s="1">
        <v>5799.03</v>
      </c>
      <c r="AY13">
        <v>0.38579999999999998</v>
      </c>
      <c r="AZ13" s="1">
        <v>1750.75</v>
      </c>
      <c r="BA13">
        <v>0.11650000000000001</v>
      </c>
      <c r="BB13">
        <v>691.32</v>
      </c>
      <c r="BC13">
        <v>4.5999999999999999E-2</v>
      </c>
      <c r="BD13" s="1">
        <v>15032.01</v>
      </c>
      <c r="BE13" s="1">
        <v>5930.57</v>
      </c>
      <c r="BF13">
        <v>1.8201000000000001</v>
      </c>
      <c r="BG13">
        <v>0.52939999999999998</v>
      </c>
      <c r="BH13">
        <v>0.2152</v>
      </c>
      <c r="BI13">
        <v>0.19969999999999999</v>
      </c>
      <c r="BJ13">
        <v>3.1099999999999999E-2</v>
      </c>
      <c r="BK13">
        <v>2.46E-2</v>
      </c>
    </row>
    <row r="14" spans="1:63" x14ac:dyDescent="0.25">
      <c r="A14" t="s">
        <v>15</v>
      </c>
      <c r="B14">
        <v>47415</v>
      </c>
      <c r="C14">
        <v>80.569999999999993</v>
      </c>
      <c r="D14">
        <v>8.3000000000000007</v>
      </c>
      <c r="E14">
        <v>668.57</v>
      </c>
      <c r="F14">
        <v>674.46</v>
      </c>
      <c r="G14">
        <v>4.0000000000000001E-3</v>
      </c>
      <c r="H14">
        <v>5.9999999999999995E-4</v>
      </c>
      <c r="I14">
        <v>7.6E-3</v>
      </c>
      <c r="J14">
        <v>8.0000000000000004E-4</v>
      </c>
      <c r="K14">
        <v>6.8500000000000005E-2</v>
      </c>
      <c r="L14">
        <v>0.88749999999999996</v>
      </c>
      <c r="M14">
        <v>3.1099999999999999E-2</v>
      </c>
      <c r="N14">
        <v>0.3372</v>
      </c>
      <c r="O14">
        <v>3.3E-3</v>
      </c>
      <c r="P14">
        <v>0.13819999999999999</v>
      </c>
      <c r="Q14" s="1">
        <v>57180.56</v>
      </c>
      <c r="R14">
        <v>0.21590000000000001</v>
      </c>
      <c r="S14">
        <v>0.16470000000000001</v>
      </c>
      <c r="T14">
        <v>0.61939999999999995</v>
      </c>
      <c r="U14">
        <v>7.92</v>
      </c>
      <c r="V14" s="1">
        <v>66958.179999999993</v>
      </c>
      <c r="W14">
        <v>81.48</v>
      </c>
      <c r="X14" s="1">
        <v>204447.68</v>
      </c>
      <c r="Y14">
        <v>0.72619999999999996</v>
      </c>
      <c r="Z14">
        <v>0.06</v>
      </c>
      <c r="AA14">
        <v>0.21379999999999999</v>
      </c>
      <c r="AB14">
        <v>0.27379999999999999</v>
      </c>
      <c r="AC14">
        <v>204.45</v>
      </c>
      <c r="AD14" s="1">
        <v>5694.51</v>
      </c>
      <c r="AE14">
        <v>526.9</v>
      </c>
      <c r="AF14" s="1">
        <v>169298.53</v>
      </c>
      <c r="AG14" t="s">
        <v>3</v>
      </c>
      <c r="AH14" s="1">
        <v>36900</v>
      </c>
      <c r="AI14" s="1">
        <v>55379.35</v>
      </c>
      <c r="AJ14">
        <v>39.130000000000003</v>
      </c>
      <c r="AK14">
        <v>24.68</v>
      </c>
      <c r="AL14">
        <v>30.09</v>
      </c>
      <c r="AM14">
        <v>4.37</v>
      </c>
      <c r="AN14" s="1">
        <v>1846.25</v>
      </c>
      <c r="AO14">
        <v>1.5873999999999999</v>
      </c>
      <c r="AP14" s="1">
        <v>1925.92</v>
      </c>
      <c r="AQ14" s="1">
        <v>2371.35</v>
      </c>
      <c r="AR14" s="1">
        <v>7226.67</v>
      </c>
      <c r="AS14">
        <v>586.19000000000005</v>
      </c>
      <c r="AT14">
        <v>347.68</v>
      </c>
      <c r="AU14" s="1">
        <v>12457.81</v>
      </c>
      <c r="AV14" s="1">
        <v>6700.98</v>
      </c>
      <c r="AW14">
        <v>0.43290000000000001</v>
      </c>
      <c r="AX14" s="1">
        <v>6009.41</v>
      </c>
      <c r="AY14">
        <v>0.38829999999999998</v>
      </c>
      <c r="AZ14" s="1">
        <v>2021.66</v>
      </c>
      <c r="BA14">
        <v>0.13059999999999999</v>
      </c>
      <c r="BB14">
        <v>745.56</v>
      </c>
      <c r="BC14">
        <v>4.82E-2</v>
      </c>
      <c r="BD14" s="1">
        <v>15477.6</v>
      </c>
      <c r="BE14" s="1">
        <v>5778.23</v>
      </c>
      <c r="BF14">
        <v>1.7723</v>
      </c>
      <c r="BG14">
        <v>0.52110000000000001</v>
      </c>
      <c r="BH14">
        <v>0.20960000000000001</v>
      </c>
      <c r="BI14">
        <v>0.2122</v>
      </c>
      <c r="BJ14">
        <v>3.1699999999999999E-2</v>
      </c>
      <c r="BK14">
        <v>2.5399999999999999E-2</v>
      </c>
    </row>
    <row r="15" spans="1:63" x14ac:dyDescent="0.25">
      <c r="A15" t="s">
        <v>16</v>
      </c>
      <c r="B15">
        <v>46631</v>
      </c>
      <c r="C15">
        <v>93.62</v>
      </c>
      <c r="D15">
        <v>11.61</v>
      </c>
      <c r="E15" s="1">
        <v>1087.3800000000001</v>
      </c>
      <c r="F15" s="1">
        <v>1089.9000000000001</v>
      </c>
      <c r="G15">
        <v>2.2000000000000001E-3</v>
      </c>
      <c r="H15">
        <v>5.9999999999999995E-4</v>
      </c>
      <c r="I15">
        <v>5.1999999999999998E-3</v>
      </c>
      <c r="J15">
        <v>1.2999999999999999E-3</v>
      </c>
      <c r="K15">
        <v>1.6299999999999999E-2</v>
      </c>
      <c r="L15">
        <v>0.95430000000000004</v>
      </c>
      <c r="M15">
        <v>2.01E-2</v>
      </c>
      <c r="N15">
        <v>0.32029999999999997</v>
      </c>
      <c r="O15">
        <v>1E-3</v>
      </c>
      <c r="P15">
        <v>0.14599999999999999</v>
      </c>
      <c r="Q15" s="1">
        <v>56464.88</v>
      </c>
      <c r="R15">
        <v>0.216</v>
      </c>
      <c r="S15">
        <v>0.17119999999999999</v>
      </c>
      <c r="T15">
        <v>0.61280000000000001</v>
      </c>
      <c r="U15">
        <v>11.15</v>
      </c>
      <c r="V15" s="1">
        <v>66582.83</v>
      </c>
      <c r="W15">
        <v>93.35</v>
      </c>
      <c r="X15" s="1">
        <v>192916.13</v>
      </c>
      <c r="Y15">
        <v>0.73519999999999996</v>
      </c>
      <c r="Z15">
        <v>8.1799999999999998E-2</v>
      </c>
      <c r="AA15">
        <v>0.183</v>
      </c>
      <c r="AB15">
        <v>0.26479999999999998</v>
      </c>
      <c r="AC15">
        <v>192.92</v>
      </c>
      <c r="AD15" s="1">
        <v>5218.6499999999996</v>
      </c>
      <c r="AE15">
        <v>512.62</v>
      </c>
      <c r="AF15" s="1">
        <v>154916.88</v>
      </c>
      <c r="AG15" t="s">
        <v>3</v>
      </c>
      <c r="AH15" s="1">
        <v>36999</v>
      </c>
      <c r="AI15" s="1">
        <v>56786.27</v>
      </c>
      <c r="AJ15">
        <v>36.700000000000003</v>
      </c>
      <c r="AK15">
        <v>24.23</v>
      </c>
      <c r="AL15">
        <v>26.62</v>
      </c>
      <c r="AM15">
        <v>4.2699999999999996</v>
      </c>
      <c r="AN15" s="1">
        <v>1515.55</v>
      </c>
      <c r="AO15">
        <v>1.1646000000000001</v>
      </c>
      <c r="AP15" s="1">
        <v>1501.29</v>
      </c>
      <c r="AQ15" s="1">
        <v>2127.14</v>
      </c>
      <c r="AR15" s="1">
        <v>6693.64</v>
      </c>
      <c r="AS15">
        <v>725.08</v>
      </c>
      <c r="AT15">
        <v>325.41000000000003</v>
      </c>
      <c r="AU15" s="1">
        <v>11372.57</v>
      </c>
      <c r="AV15" s="1">
        <v>6388.58</v>
      </c>
      <c r="AW15">
        <v>0.47499999999999998</v>
      </c>
      <c r="AX15" s="1">
        <v>4681.37</v>
      </c>
      <c r="AY15">
        <v>0.34810000000000002</v>
      </c>
      <c r="AZ15" s="1">
        <v>1643.63</v>
      </c>
      <c r="BA15">
        <v>0.1222</v>
      </c>
      <c r="BB15">
        <v>736.45</v>
      </c>
      <c r="BC15">
        <v>5.4800000000000001E-2</v>
      </c>
      <c r="BD15" s="1">
        <v>13450.03</v>
      </c>
      <c r="BE15" s="1">
        <v>5810.34</v>
      </c>
      <c r="BF15">
        <v>1.6228</v>
      </c>
      <c r="BG15">
        <v>0.53300000000000003</v>
      </c>
      <c r="BH15">
        <v>0.22689999999999999</v>
      </c>
      <c r="BI15">
        <v>0.18240000000000001</v>
      </c>
      <c r="BJ15">
        <v>3.0599999999999999E-2</v>
      </c>
      <c r="BK15">
        <v>2.7199999999999998E-2</v>
      </c>
    </row>
    <row r="16" spans="1:63" x14ac:dyDescent="0.25">
      <c r="A16" t="s">
        <v>17</v>
      </c>
      <c r="B16">
        <v>47043</v>
      </c>
      <c r="C16">
        <v>72.38</v>
      </c>
      <c r="D16">
        <v>21.29</v>
      </c>
      <c r="E16" s="1">
        <v>1541.21</v>
      </c>
      <c r="F16" s="1">
        <v>1505.87</v>
      </c>
      <c r="G16">
        <v>6.8999999999999999E-3</v>
      </c>
      <c r="H16">
        <v>8.9999999999999998E-4</v>
      </c>
      <c r="I16">
        <v>1.6299999999999999E-2</v>
      </c>
      <c r="J16">
        <v>6.9999999999999999E-4</v>
      </c>
      <c r="K16">
        <v>8.7300000000000003E-2</v>
      </c>
      <c r="L16">
        <v>0.84109999999999996</v>
      </c>
      <c r="M16">
        <v>4.6800000000000001E-2</v>
      </c>
      <c r="N16">
        <v>0.34150000000000003</v>
      </c>
      <c r="O16">
        <v>9.2999999999999992E-3</v>
      </c>
      <c r="P16">
        <v>0.13469999999999999</v>
      </c>
      <c r="Q16" s="1">
        <v>62201.18</v>
      </c>
      <c r="R16">
        <v>0.17199999999999999</v>
      </c>
      <c r="S16">
        <v>0.20250000000000001</v>
      </c>
      <c r="T16">
        <v>0.62549999999999994</v>
      </c>
      <c r="U16">
        <v>11.96</v>
      </c>
      <c r="V16" s="1">
        <v>76551.86</v>
      </c>
      <c r="W16">
        <v>124.77</v>
      </c>
      <c r="X16" s="1">
        <v>201725.88</v>
      </c>
      <c r="Y16">
        <v>0.6835</v>
      </c>
      <c r="Z16">
        <v>0.1827</v>
      </c>
      <c r="AA16">
        <v>0.13370000000000001</v>
      </c>
      <c r="AB16">
        <v>0.3165</v>
      </c>
      <c r="AC16">
        <v>201.73</v>
      </c>
      <c r="AD16" s="1">
        <v>6569.01</v>
      </c>
      <c r="AE16">
        <v>579.47</v>
      </c>
      <c r="AF16" s="1">
        <v>181793.48</v>
      </c>
      <c r="AG16" t="s">
        <v>3</v>
      </c>
      <c r="AH16" s="1">
        <v>35662</v>
      </c>
      <c r="AI16" s="1">
        <v>59393.61</v>
      </c>
      <c r="AJ16">
        <v>48.63</v>
      </c>
      <c r="AK16">
        <v>27.95</v>
      </c>
      <c r="AL16">
        <v>35.06</v>
      </c>
      <c r="AM16">
        <v>4.24</v>
      </c>
      <c r="AN16" s="1">
        <v>1659.08</v>
      </c>
      <c r="AO16">
        <v>1.0290999999999999</v>
      </c>
      <c r="AP16" s="1">
        <v>1475.86</v>
      </c>
      <c r="AQ16" s="1">
        <v>1989.58</v>
      </c>
      <c r="AR16" s="1">
        <v>6750.17</v>
      </c>
      <c r="AS16">
        <v>701.32</v>
      </c>
      <c r="AT16">
        <v>366.05</v>
      </c>
      <c r="AU16" s="1">
        <v>11282.97</v>
      </c>
      <c r="AV16" s="1">
        <v>5057.07</v>
      </c>
      <c r="AW16">
        <v>0.38719999999999999</v>
      </c>
      <c r="AX16" s="1">
        <v>5874.41</v>
      </c>
      <c r="AY16">
        <v>0.44979999999999998</v>
      </c>
      <c r="AZ16" s="1">
        <v>1405.68</v>
      </c>
      <c r="BA16">
        <v>0.1076</v>
      </c>
      <c r="BB16">
        <v>722.62</v>
      </c>
      <c r="BC16">
        <v>5.5300000000000002E-2</v>
      </c>
      <c r="BD16" s="1">
        <v>13059.78</v>
      </c>
      <c r="BE16" s="1">
        <v>3471.18</v>
      </c>
      <c r="BF16">
        <v>0.82489999999999997</v>
      </c>
      <c r="BG16">
        <v>0.54520000000000002</v>
      </c>
      <c r="BH16">
        <v>0.21379999999999999</v>
      </c>
      <c r="BI16">
        <v>0.19359999999999999</v>
      </c>
      <c r="BJ16">
        <v>2.9399999999999999E-2</v>
      </c>
      <c r="BK16">
        <v>1.7899999999999999E-2</v>
      </c>
    </row>
    <row r="17" spans="1:63" x14ac:dyDescent="0.25">
      <c r="A17" t="s">
        <v>18</v>
      </c>
      <c r="B17">
        <v>47423</v>
      </c>
      <c r="C17">
        <v>59.81</v>
      </c>
      <c r="D17">
        <v>10.92</v>
      </c>
      <c r="E17">
        <v>653.38</v>
      </c>
      <c r="F17">
        <v>679.15</v>
      </c>
      <c r="G17">
        <v>3.3999999999999998E-3</v>
      </c>
      <c r="H17">
        <v>5.0000000000000001E-4</v>
      </c>
      <c r="I17">
        <v>5.7000000000000002E-3</v>
      </c>
      <c r="J17">
        <v>4.0000000000000002E-4</v>
      </c>
      <c r="K17">
        <v>1.7999999999999999E-2</v>
      </c>
      <c r="L17">
        <v>0.9476</v>
      </c>
      <c r="M17">
        <v>2.4400000000000002E-2</v>
      </c>
      <c r="N17">
        <v>0.20469999999999999</v>
      </c>
      <c r="O17">
        <v>1.2999999999999999E-3</v>
      </c>
      <c r="P17">
        <v>0.12379999999999999</v>
      </c>
      <c r="Q17" s="1">
        <v>58301.41</v>
      </c>
      <c r="R17">
        <v>0.17380000000000001</v>
      </c>
      <c r="S17">
        <v>0.18429999999999999</v>
      </c>
      <c r="T17">
        <v>0.64190000000000003</v>
      </c>
      <c r="U17">
        <v>5.98</v>
      </c>
      <c r="V17" s="1">
        <v>76132.42</v>
      </c>
      <c r="W17">
        <v>105.88</v>
      </c>
      <c r="X17" s="1">
        <v>187741.83</v>
      </c>
      <c r="Y17">
        <v>0.78690000000000004</v>
      </c>
      <c r="Z17">
        <v>6.1800000000000001E-2</v>
      </c>
      <c r="AA17">
        <v>0.15129999999999999</v>
      </c>
      <c r="AB17">
        <v>0.21310000000000001</v>
      </c>
      <c r="AC17">
        <v>187.74</v>
      </c>
      <c r="AD17" s="1">
        <v>5179.8999999999996</v>
      </c>
      <c r="AE17">
        <v>510.65</v>
      </c>
      <c r="AF17" s="1">
        <v>160005.14000000001</v>
      </c>
      <c r="AG17" t="s">
        <v>3</v>
      </c>
      <c r="AH17" s="1">
        <v>39582</v>
      </c>
      <c r="AI17" s="1">
        <v>61476.78</v>
      </c>
      <c r="AJ17">
        <v>36.5</v>
      </c>
      <c r="AK17">
        <v>23.66</v>
      </c>
      <c r="AL17">
        <v>27.03</v>
      </c>
      <c r="AM17">
        <v>4.8099999999999996</v>
      </c>
      <c r="AN17" s="1">
        <v>1987</v>
      </c>
      <c r="AO17">
        <v>1.3563000000000001</v>
      </c>
      <c r="AP17" s="1">
        <v>1844.81</v>
      </c>
      <c r="AQ17" s="1">
        <v>2153.31</v>
      </c>
      <c r="AR17" s="1">
        <v>7234.66</v>
      </c>
      <c r="AS17">
        <v>521.28</v>
      </c>
      <c r="AT17">
        <v>442.15</v>
      </c>
      <c r="AU17" s="1">
        <v>12196.22</v>
      </c>
      <c r="AV17" s="1">
        <v>6149.71</v>
      </c>
      <c r="AW17">
        <v>0.43419999999999997</v>
      </c>
      <c r="AX17" s="1">
        <v>5603.93</v>
      </c>
      <c r="AY17">
        <v>0.3957</v>
      </c>
      <c r="AZ17" s="1">
        <v>1863.39</v>
      </c>
      <c r="BA17">
        <v>0.13159999999999999</v>
      </c>
      <c r="BB17">
        <v>546.42999999999995</v>
      </c>
      <c r="BC17">
        <v>3.8600000000000002E-2</v>
      </c>
      <c r="BD17" s="1">
        <v>14163.45</v>
      </c>
      <c r="BE17" s="1">
        <v>5880.41</v>
      </c>
      <c r="BF17">
        <v>1.5821000000000001</v>
      </c>
      <c r="BG17">
        <v>0.53559999999999997</v>
      </c>
      <c r="BH17">
        <v>0.22520000000000001</v>
      </c>
      <c r="BI17">
        <v>0.17929999999999999</v>
      </c>
      <c r="BJ17">
        <v>3.0499999999999999E-2</v>
      </c>
      <c r="BK17">
        <v>2.9499999999999998E-2</v>
      </c>
    </row>
    <row r="18" spans="1:63" x14ac:dyDescent="0.25">
      <c r="A18" t="s">
        <v>19</v>
      </c>
      <c r="B18">
        <v>43505</v>
      </c>
      <c r="C18">
        <v>58.33</v>
      </c>
      <c r="D18">
        <v>46.64</v>
      </c>
      <c r="E18" s="1">
        <v>2720.6</v>
      </c>
      <c r="F18" s="1">
        <v>2625.62</v>
      </c>
      <c r="G18">
        <v>8.5000000000000006E-3</v>
      </c>
      <c r="H18">
        <v>6.9999999999999999E-4</v>
      </c>
      <c r="I18">
        <v>1.47E-2</v>
      </c>
      <c r="J18">
        <v>8.0000000000000004E-4</v>
      </c>
      <c r="K18">
        <v>4.58E-2</v>
      </c>
      <c r="L18">
        <v>0.88890000000000002</v>
      </c>
      <c r="M18">
        <v>4.0599999999999997E-2</v>
      </c>
      <c r="N18">
        <v>0.37130000000000002</v>
      </c>
      <c r="O18">
        <v>1.6899999999999998E-2</v>
      </c>
      <c r="P18">
        <v>0.14230000000000001</v>
      </c>
      <c r="Q18" s="1">
        <v>62571.1</v>
      </c>
      <c r="R18">
        <v>0.1862</v>
      </c>
      <c r="S18">
        <v>0.16500000000000001</v>
      </c>
      <c r="T18">
        <v>0.64880000000000004</v>
      </c>
      <c r="U18">
        <v>18.170000000000002</v>
      </c>
      <c r="V18" s="1">
        <v>82264.44</v>
      </c>
      <c r="W18">
        <v>144.30000000000001</v>
      </c>
      <c r="X18" s="1">
        <v>171124.17</v>
      </c>
      <c r="Y18">
        <v>0.72629999999999995</v>
      </c>
      <c r="Z18">
        <v>0.18579999999999999</v>
      </c>
      <c r="AA18">
        <v>8.7999999999999995E-2</v>
      </c>
      <c r="AB18">
        <v>0.2737</v>
      </c>
      <c r="AC18">
        <v>171.12</v>
      </c>
      <c r="AD18" s="1">
        <v>5796.28</v>
      </c>
      <c r="AE18">
        <v>589.85</v>
      </c>
      <c r="AF18" s="1">
        <v>155268.44</v>
      </c>
      <c r="AG18" t="s">
        <v>3</v>
      </c>
      <c r="AH18" s="1">
        <v>34813</v>
      </c>
      <c r="AI18" s="1">
        <v>58459.360000000001</v>
      </c>
      <c r="AJ18">
        <v>53.24</v>
      </c>
      <c r="AK18">
        <v>30.72</v>
      </c>
      <c r="AL18">
        <v>36.909999999999997</v>
      </c>
      <c r="AM18">
        <v>3.72</v>
      </c>
      <c r="AN18" s="1">
        <v>1592.58</v>
      </c>
      <c r="AO18">
        <v>0.97529999999999994</v>
      </c>
      <c r="AP18" s="1">
        <v>1418.17</v>
      </c>
      <c r="AQ18" s="1">
        <v>1804.54</v>
      </c>
      <c r="AR18" s="1">
        <v>6581.97</v>
      </c>
      <c r="AS18">
        <v>647.87</v>
      </c>
      <c r="AT18">
        <v>371.31</v>
      </c>
      <c r="AU18" s="1">
        <v>10823.86</v>
      </c>
      <c r="AV18" s="1">
        <v>4938.93</v>
      </c>
      <c r="AW18">
        <v>0.40560000000000002</v>
      </c>
      <c r="AX18" s="1">
        <v>5378.57</v>
      </c>
      <c r="AY18">
        <v>0.44169999999999998</v>
      </c>
      <c r="AZ18" s="1">
        <v>1100.08</v>
      </c>
      <c r="BA18">
        <v>9.0399999999999994E-2</v>
      </c>
      <c r="BB18">
        <v>758.09</v>
      </c>
      <c r="BC18">
        <v>6.2300000000000001E-2</v>
      </c>
      <c r="BD18" s="1">
        <v>12175.66</v>
      </c>
      <c r="BE18" s="1">
        <v>3813.36</v>
      </c>
      <c r="BF18">
        <v>0.89129999999999998</v>
      </c>
      <c r="BG18">
        <v>0.5524</v>
      </c>
      <c r="BH18">
        <v>0.2248</v>
      </c>
      <c r="BI18">
        <v>0.1767</v>
      </c>
      <c r="BJ18">
        <v>2.5000000000000001E-2</v>
      </c>
      <c r="BK18">
        <v>2.12E-2</v>
      </c>
    </row>
    <row r="19" spans="1:63" x14ac:dyDescent="0.25">
      <c r="A19" t="s">
        <v>20</v>
      </c>
      <c r="B19">
        <v>43513</v>
      </c>
      <c r="C19">
        <v>31.1</v>
      </c>
      <c r="D19">
        <v>107.01</v>
      </c>
      <c r="E19" s="1">
        <v>3327.4</v>
      </c>
      <c r="F19" s="1">
        <v>2852.96</v>
      </c>
      <c r="G19">
        <v>2.8999999999999998E-3</v>
      </c>
      <c r="H19">
        <v>6.9999999999999999E-4</v>
      </c>
      <c r="I19">
        <v>0.16839999999999999</v>
      </c>
      <c r="J19">
        <v>1.4E-3</v>
      </c>
      <c r="K19">
        <v>8.3699999999999997E-2</v>
      </c>
      <c r="L19">
        <v>0.6179</v>
      </c>
      <c r="M19">
        <v>0.1249</v>
      </c>
      <c r="N19">
        <v>0.9506</v>
      </c>
      <c r="O19">
        <v>1.8200000000000001E-2</v>
      </c>
      <c r="P19">
        <v>0.18049999999999999</v>
      </c>
      <c r="Q19" s="1">
        <v>60297.69</v>
      </c>
      <c r="R19">
        <v>0.22739999999999999</v>
      </c>
      <c r="S19">
        <v>0.19320000000000001</v>
      </c>
      <c r="T19">
        <v>0.57940000000000003</v>
      </c>
      <c r="U19">
        <v>25.92</v>
      </c>
      <c r="V19" s="1">
        <v>80828.88</v>
      </c>
      <c r="W19">
        <v>125.21</v>
      </c>
      <c r="X19" s="1">
        <v>109250.54</v>
      </c>
      <c r="Y19">
        <v>0.64900000000000002</v>
      </c>
      <c r="Z19">
        <v>0.2402</v>
      </c>
      <c r="AA19">
        <v>0.1108</v>
      </c>
      <c r="AB19">
        <v>0.35099999999999998</v>
      </c>
      <c r="AC19">
        <v>109.25</v>
      </c>
      <c r="AD19" s="1">
        <v>3787.83</v>
      </c>
      <c r="AE19">
        <v>439.01</v>
      </c>
      <c r="AF19" s="1">
        <v>94446.03</v>
      </c>
      <c r="AG19" t="s">
        <v>3</v>
      </c>
      <c r="AH19" s="1">
        <v>28201</v>
      </c>
      <c r="AI19" s="1">
        <v>43721.4</v>
      </c>
      <c r="AJ19">
        <v>48.52</v>
      </c>
      <c r="AK19">
        <v>32.270000000000003</v>
      </c>
      <c r="AL19">
        <v>36.54</v>
      </c>
      <c r="AM19">
        <v>4.53</v>
      </c>
      <c r="AN19" s="1">
        <v>1003.81</v>
      </c>
      <c r="AO19">
        <v>1.0212000000000001</v>
      </c>
      <c r="AP19" s="1">
        <v>1739.25</v>
      </c>
      <c r="AQ19" s="1">
        <v>2484.58</v>
      </c>
      <c r="AR19" s="1">
        <v>7406.49</v>
      </c>
      <c r="AS19">
        <v>870.58</v>
      </c>
      <c r="AT19">
        <v>430.37</v>
      </c>
      <c r="AU19" s="1">
        <v>12931.27</v>
      </c>
      <c r="AV19" s="1">
        <v>8968.7000000000007</v>
      </c>
      <c r="AW19">
        <v>0.57850000000000001</v>
      </c>
      <c r="AX19" s="1">
        <v>3957.06</v>
      </c>
      <c r="AY19">
        <v>0.25519999999999998</v>
      </c>
      <c r="AZ19">
        <v>972.06</v>
      </c>
      <c r="BA19">
        <v>6.2700000000000006E-2</v>
      </c>
      <c r="BB19" s="1">
        <v>1605.32</v>
      </c>
      <c r="BC19">
        <v>0.10349999999999999</v>
      </c>
      <c r="BD19" s="1">
        <v>15503.14</v>
      </c>
      <c r="BE19" s="1">
        <v>5793.13</v>
      </c>
      <c r="BF19">
        <v>2.3883000000000001</v>
      </c>
      <c r="BG19">
        <v>0.48959999999999998</v>
      </c>
      <c r="BH19">
        <v>0.20069999999999999</v>
      </c>
      <c r="BI19">
        <v>0.27089999999999997</v>
      </c>
      <c r="BJ19">
        <v>2.5000000000000001E-2</v>
      </c>
      <c r="BK19">
        <v>1.38E-2</v>
      </c>
    </row>
    <row r="20" spans="1:63" x14ac:dyDescent="0.25">
      <c r="A20" t="s">
        <v>21</v>
      </c>
      <c r="B20">
        <v>43521</v>
      </c>
      <c r="C20">
        <v>52.48</v>
      </c>
      <c r="D20">
        <v>48.5</v>
      </c>
      <c r="E20" s="1">
        <v>2545.0500000000002</v>
      </c>
      <c r="F20" s="1">
        <v>2477.0700000000002</v>
      </c>
      <c r="G20">
        <v>1.8499999999999999E-2</v>
      </c>
      <c r="H20">
        <v>8.0000000000000004E-4</v>
      </c>
      <c r="I20">
        <v>4.9399999999999999E-2</v>
      </c>
      <c r="J20">
        <v>1.1999999999999999E-3</v>
      </c>
      <c r="K20">
        <v>5.1999999999999998E-2</v>
      </c>
      <c r="L20">
        <v>0.82520000000000004</v>
      </c>
      <c r="M20">
        <v>5.2900000000000003E-2</v>
      </c>
      <c r="N20">
        <v>0.38969999999999999</v>
      </c>
      <c r="O20">
        <v>0.02</v>
      </c>
      <c r="P20">
        <v>0.14530000000000001</v>
      </c>
      <c r="Q20" s="1">
        <v>63285.120000000003</v>
      </c>
      <c r="R20">
        <v>0.17760000000000001</v>
      </c>
      <c r="S20">
        <v>0.17610000000000001</v>
      </c>
      <c r="T20">
        <v>0.64639999999999997</v>
      </c>
      <c r="U20">
        <v>17.12</v>
      </c>
      <c r="V20" s="1">
        <v>81375.27</v>
      </c>
      <c r="W20">
        <v>144.19999999999999</v>
      </c>
      <c r="X20" s="1">
        <v>201681.45</v>
      </c>
      <c r="Y20">
        <v>0.67169999999999996</v>
      </c>
      <c r="Z20">
        <v>0.26290000000000002</v>
      </c>
      <c r="AA20">
        <v>6.5500000000000003E-2</v>
      </c>
      <c r="AB20">
        <v>0.32829999999999998</v>
      </c>
      <c r="AC20">
        <v>201.68</v>
      </c>
      <c r="AD20" s="1">
        <v>7892.27</v>
      </c>
      <c r="AE20">
        <v>720.53</v>
      </c>
      <c r="AF20" s="1">
        <v>184293.1</v>
      </c>
      <c r="AG20" t="s">
        <v>3</v>
      </c>
      <c r="AH20" s="1">
        <v>34795</v>
      </c>
      <c r="AI20" s="1">
        <v>60692.800000000003</v>
      </c>
      <c r="AJ20">
        <v>62.87</v>
      </c>
      <c r="AK20">
        <v>35.950000000000003</v>
      </c>
      <c r="AL20">
        <v>43.06</v>
      </c>
      <c r="AM20">
        <v>4.51</v>
      </c>
      <c r="AN20" s="1">
        <v>1793.21</v>
      </c>
      <c r="AO20">
        <v>1.0111000000000001</v>
      </c>
      <c r="AP20" s="1">
        <v>1515.19</v>
      </c>
      <c r="AQ20" s="1">
        <v>1952.16</v>
      </c>
      <c r="AR20" s="1">
        <v>7030.57</v>
      </c>
      <c r="AS20">
        <v>690.19</v>
      </c>
      <c r="AT20">
        <v>360.77</v>
      </c>
      <c r="AU20" s="1">
        <v>11548.88</v>
      </c>
      <c r="AV20" s="1">
        <v>4192.33</v>
      </c>
      <c r="AW20">
        <v>0.31469999999999998</v>
      </c>
      <c r="AX20" s="1">
        <v>7103.38</v>
      </c>
      <c r="AY20">
        <v>0.53320000000000001</v>
      </c>
      <c r="AZ20" s="1">
        <v>1253.92</v>
      </c>
      <c r="BA20">
        <v>9.4100000000000003E-2</v>
      </c>
      <c r="BB20">
        <v>772.23</v>
      </c>
      <c r="BC20">
        <v>5.8000000000000003E-2</v>
      </c>
      <c r="BD20" s="1">
        <v>13321.87</v>
      </c>
      <c r="BE20" s="1">
        <v>2953.23</v>
      </c>
      <c r="BF20">
        <v>0.57030000000000003</v>
      </c>
      <c r="BG20">
        <v>0.55200000000000005</v>
      </c>
      <c r="BH20">
        <v>0.22370000000000001</v>
      </c>
      <c r="BI20">
        <v>0.1772</v>
      </c>
      <c r="BJ20">
        <v>2.5100000000000001E-2</v>
      </c>
      <c r="BK20">
        <v>2.1899999999999999E-2</v>
      </c>
    </row>
    <row r="21" spans="1:63" x14ac:dyDescent="0.25">
      <c r="A21" t="s">
        <v>22</v>
      </c>
      <c r="B21">
        <v>49171</v>
      </c>
      <c r="C21">
        <v>30.57</v>
      </c>
      <c r="D21">
        <v>134.86000000000001</v>
      </c>
      <c r="E21" s="1">
        <v>4122.79</v>
      </c>
      <c r="F21" s="1">
        <v>4005.74</v>
      </c>
      <c r="G21">
        <v>4.1500000000000002E-2</v>
      </c>
      <c r="H21">
        <v>1E-3</v>
      </c>
      <c r="I21">
        <v>3.1800000000000002E-2</v>
      </c>
      <c r="J21">
        <v>8.9999999999999998E-4</v>
      </c>
      <c r="K21">
        <v>3.8399999999999997E-2</v>
      </c>
      <c r="L21">
        <v>0.84630000000000005</v>
      </c>
      <c r="M21">
        <v>4.0099999999999997E-2</v>
      </c>
      <c r="N21">
        <v>0.1187</v>
      </c>
      <c r="O21">
        <v>1.55E-2</v>
      </c>
      <c r="P21">
        <v>0.111</v>
      </c>
      <c r="Q21" s="1">
        <v>74947.92</v>
      </c>
      <c r="R21">
        <v>0.1469</v>
      </c>
      <c r="S21">
        <v>0.1825</v>
      </c>
      <c r="T21">
        <v>0.67059999999999997</v>
      </c>
      <c r="U21">
        <v>23.62</v>
      </c>
      <c r="V21" s="1">
        <v>95297.39</v>
      </c>
      <c r="W21">
        <v>171.6</v>
      </c>
      <c r="X21" s="1">
        <v>248857.98</v>
      </c>
      <c r="Y21">
        <v>0.79569999999999996</v>
      </c>
      <c r="Z21">
        <v>0.16650000000000001</v>
      </c>
      <c r="AA21">
        <v>3.78E-2</v>
      </c>
      <c r="AB21">
        <v>0.20430000000000001</v>
      </c>
      <c r="AC21">
        <v>248.86</v>
      </c>
      <c r="AD21" s="1">
        <v>9919.2999999999993</v>
      </c>
      <c r="AE21">
        <v>983.94</v>
      </c>
      <c r="AF21" s="1">
        <v>255735.58</v>
      </c>
      <c r="AG21" t="s">
        <v>3</v>
      </c>
      <c r="AH21" s="1">
        <v>54690</v>
      </c>
      <c r="AI21" s="1">
        <v>109910.63</v>
      </c>
      <c r="AJ21">
        <v>71.94</v>
      </c>
      <c r="AK21">
        <v>38.43</v>
      </c>
      <c r="AL21">
        <v>44.71</v>
      </c>
      <c r="AM21">
        <v>4.95</v>
      </c>
      <c r="AN21" s="1">
        <v>1369.64</v>
      </c>
      <c r="AO21">
        <v>0.62849999999999995</v>
      </c>
      <c r="AP21" s="1">
        <v>1451.1</v>
      </c>
      <c r="AQ21" s="1">
        <v>2007.06</v>
      </c>
      <c r="AR21" s="1">
        <v>7427.05</v>
      </c>
      <c r="AS21">
        <v>810.88</v>
      </c>
      <c r="AT21">
        <v>378.54</v>
      </c>
      <c r="AU21" s="1">
        <v>12074.63</v>
      </c>
      <c r="AV21" s="1">
        <v>2820.78</v>
      </c>
      <c r="AW21">
        <v>0.218</v>
      </c>
      <c r="AX21" s="1">
        <v>8642.7099999999991</v>
      </c>
      <c r="AY21">
        <v>0.66790000000000005</v>
      </c>
      <c r="AZ21" s="1">
        <v>1050.8699999999999</v>
      </c>
      <c r="BA21">
        <v>8.1199999999999994E-2</v>
      </c>
      <c r="BB21">
        <v>425.38</v>
      </c>
      <c r="BC21">
        <v>3.2899999999999999E-2</v>
      </c>
      <c r="BD21" s="1">
        <v>12939.74</v>
      </c>
      <c r="BE21" s="1">
        <v>1344.42</v>
      </c>
      <c r="BF21">
        <v>0.13270000000000001</v>
      </c>
      <c r="BG21">
        <v>0.59570000000000001</v>
      </c>
      <c r="BH21">
        <v>0.22850000000000001</v>
      </c>
      <c r="BI21">
        <v>0.1331</v>
      </c>
      <c r="BJ21">
        <v>2.4899999999999999E-2</v>
      </c>
      <c r="BK21">
        <v>1.78E-2</v>
      </c>
    </row>
    <row r="22" spans="1:63" x14ac:dyDescent="0.25">
      <c r="A22" t="s">
        <v>23</v>
      </c>
      <c r="B22">
        <v>48298</v>
      </c>
      <c r="C22">
        <v>25.9</v>
      </c>
      <c r="D22">
        <v>205.83</v>
      </c>
      <c r="E22" s="1">
        <v>5331.85</v>
      </c>
      <c r="F22" s="1">
        <v>5009.05</v>
      </c>
      <c r="G22">
        <v>2.1899999999999999E-2</v>
      </c>
      <c r="H22">
        <v>1.1000000000000001E-3</v>
      </c>
      <c r="I22">
        <v>0.1047</v>
      </c>
      <c r="J22">
        <v>1.5E-3</v>
      </c>
      <c r="K22">
        <v>7.3099999999999998E-2</v>
      </c>
      <c r="L22">
        <v>0.72230000000000005</v>
      </c>
      <c r="M22">
        <v>7.5399999999999995E-2</v>
      </c>
      <c r="N22">
        <v>0.46729999999999999</v>
      </c>
      <c r="O22">
        <v>2.5700000000000001E-2</v>
      </c>
      <c r="P22">
        <v>0.1598</v>
      </c>
      <c r="Q22" s="1">
        <v>67487.75</v>
      </c>
      <c r="R22">
        <v>0.17030000000000001</v>
      </c>
      <c r="S22">
        <v>0.1797</v>
      </c>
      <c r="T22">
        <v>0.64990000000000003</v>
      </c>
      <c r="U22">
        <v>33.85</v>
      </c>
      <c r="V22" s="1">
        <v>91990.73</v>
      </c>
      <c r="W22">
        <v>155.44</v>
      </c>
      <c r="X22" s="1">
        <v>162307.81</v>
      </c>
      <c r="Y22">
        <v>0.70379999999999998</v>
      </c>
      <c r="Z22">
        <v>0.25159999999999999</v>
      </c>
      <c r="AA22">
        <v>4.4600000000000001E-2</v>
      </c>
      <c r="AB22">
        <v>0.29620000000000002</v>
      </c>
      <c r="AC22">
        <v>162.31</v>
      </c>
      <c r="AD22" s="1">
        <v>6868.38</v>
      </c>
      <c r="AE22">
        <v>758.37</v>
      </c>
      <c r="AF22" s="1">
        <v>146278.85</v>
      </c>
      <c r="AG22" t="s">
        <v>3</v>
      </c>
      <c r="AH22" s="1">
        <v>35057</v>
      </c>
      <c r="AI22" s="1">
        <v>54092.82</v>
      </c>
      <c r="AJ22">
        <v>63.32</v>
      </c>
      <c r="AK22">
        <v>38.630000000000003</v>
      </c>
      <c r="AL22">
        <v>45.09</v>
      </c>
      <c r="AM22">
        <v>4.9800000000000004</v>
      </c>
      <c r="AN22" s="1">
        <v>1542.91</v>
      </c>
      <c r="AO22">
        <v>1.0305</v>
      </c>
      <c r="AP22" s="1">
        <v>1523.07</v>
      </c>
      <c r="AQ22" s="1">
        <v>2042.27</v>
      </c>
      <c r="AR22" s="1">
        <v>7471.52</v>
      </c>
      <c r="AS22">
        <v>857.41</v>
      </c>
      <c r="AT22">
        <v>335.28</v>
      </c>
      <c r="AU22" s="1">
        <v>12229.55</v>
      </c>
      <c r="AV22" s="1">
        <v>5393.81</v>
      </c>
      <c r="AW22">
        <v>0.38800000000000001</v>
      </c>
      <c r="AX22" s="1">
        <v>6585.48</v>
      </c>
      <c r="AY22">
        <v>0.47370000000000001</v>
      </c>
      <c r="AZ22">
        <v>986.84</v>
      </c>
      <c r="BA22">
        <v>7.0999999999999994E-2</v>
      </c>
      <c r="BB22">
        <v>935.87</v>
      </c>
      <c r="BC22">
        <v>6.7299999999999999E-2</v>
      </c>
      <c r="BD22" s="1">
        <v>13901.99</v>
      </c>
      <c r="BE22" s="1">
        <v>3386.13</v>
      </c>
      <c r="BF22">
        <v>0.78010000000000002</v>
      </c>
      <c r="BG22">
        <v>0.55879999999999996</v>
      </c>
      <c r="BH22">
        <v>0.2238</v>
      </c>
      <c r="BI22">
        <v>0.17680000000000001</v>
      </c>
      <c r="BJ22">
        <v>2.46E-2</v>
      </c>
      <c r="BK22">
        <v>1.5900000000000001E-2</v>
      </c>
    </row>
    <row r="23" spans="1:63" x14ac:dyDescent="0.25">
      <c r="A23" t="s">
        <v>24</v>
      </c>
      <c r="B23">
        <v>48124</v>
      </c>
      <c r="C23">
        <v>24.1</v>
      </c>
      <c r="D23">
        <v>188.41</v>
      </c>
      <c r="E23" s="1">
        <v>4539.8500000000004</v>
      </c>
      <c r="F23" s="1">
        <v>4456.5</v>
      </c>
      <c r="G23">
        <v>4.0599999999999997E-2</v>
      </c>
      <c r="H23">
        <v>8.0000000000000004E-4</v>
      </c>
      <c r="I23">
        <v>2.4899999999999999E-2</v>
      </c>
      <c r="J23">
        <v>8.0000000000000004E-4</v>
      </c>
      <c r="K23">
        <v>3.9100000000000003E-2</v>
      </c>
      <c r="L23">
        <v>0.85309999999999997</v>
      </c>
      <c r="M23">
        <v>4.0800000000000003E-2</v>
      </c>
      <c r="N23">
        <v>0.13669999999999999</v>
      </c>
      <c r="O23">
        <v>1.6799999999999999E-2</v>
      </c>
      <c r="P23">
        <v>0.1149</v>
      </c>
      <c r="Q23" s="1">
        <v>74181.509999999995</v>
      </c>
      <c r="R23">
        <v>0.13489999999999999</v>
      </c>
      <c r="S23">
        <v>0.1799</v>
      </c>
      <c r="T23">
        <v>0.68520000000000003</v>
      </c>
      <c r="U23">
        <v>25.07</v>
      </c>
      <c r="V23" s="1">
        <v>96136.63</v>
      </c>
      <c r="W23">
        <v>178.32</v>
      </c>
      <c r="X23" s="1">
        <v>235195.91</v>
      </c>
      <c r="Y23">
        <v>0.79530000000000001</v>
      </c>
      <c r="Z23">
        <v>0.17269999999999999</v>
      </c>
      <c r="AA23">
        <v>3.1899999999999998E-2</v>
      </c>
      <c r="AB23">
        <v>0.20469999999999999</v>
      </c>
      <c r="AC23">
        <v>235.2</v>
      </c>
      <c r="AD23" s="1">
        <v>9393.4</v>
      </c>
      <c r="AE23">
        <v>967.68</v>
      </c>
      <c r="AF23" s="1">
        <v>237124.14</v>
      </c>
      <c r="AG23" t="s">
        <v>3</v>
      </c>
      <c r="AH23" s="1">
        <v>51442</v>
      </c>
      <c r="AI23" s="1">
        <v>101123.97</v>
      </c>
      <c r="AJ23">
        <v>71.2</v>
      </c>
      <c r="AK23">
        <v>39.06</v>
      </c>
      <c r="AL23">
        <v>45.37</v>
      </c>
      <c r="AM23">
        <v>4.97</v>
      </c>
      <c r="AN23" s="1">
        <v>1416.55</v>
      </c>
      <c r="AO23">
        <v>0.67779999999999996</v>
      </c>
      <c r="AP23" s="1">
        <v>1427.49</v>
      </c>
      <c r="AQ23" s="1">
        <v>1951.54</v>
      </c>
      <c r="AR23" s="1">
        <v>7287.82</v>
      </c>
      <c r="AS23">
        <v>751.33</v>
      </c>
      <c r="AT23">
        <v>375.58</v>
      </c>
      <c r="AU23" s="1">
        <v>11793.76</v>
      </c>
      <c r="AV23" s="1">
        <v>3024.93</v>
      </c>
      <c r="AW23">
        <v>0.2384</v>
      </c>
      <c r="AX23" s="1">
        <v>8139.9</v>
      </c>
      <c r="AY23">
        <v>0.64159999999999995</v>
      </c>
      <c r="AZ23" s="1">
        <v>1066.04</v>
      </c>
      <c r="BA23">
        <v>8.4000000000000005E-2</v>
      </c>
      <c r="BB23">
        <v>455.8</v>
      </c>
      <c r="BC23">
        <v>3.5900000000000001E-2</v>
      </c>
      <c r="BD23" s="1">
        <v>12686.67</v>
      </c>
      <c r="BE23" s="1">
        <v>1646.41</v>
      </c>
      <c r="BF23">
        <v>0.17730000000000001</v>
      </c>
      <c r="BG23">
        <v>0.5958</v>
      </c>
      <c r="BH23">
        <v>0.2291</v>
      </c>
      <c r="BI23">
        <v>0.13270000000000001</v>
      </c>
      <c r="BJ23">
        <v>2.58E-2</v>
      </c>
      <c r="BK23">
        <v>1.66E-2</v>
      </c>
    </row>
    <row r="24" spans="1:63" x14ac:dyDescent="0.25">
      <c r="A24" t="s">
        <v>25</v>
      </c>
      <c r="B24">
        <v>48116</v>
      </c>
      <c r="C24">
        <v>25.81</v>
      </c>
      <c r="D24">
        <v>189.19</v>
      </c>
      <c r="E24" s="1">
        <v>4882.84</v>
      </c>
      <c r="F24" s="1">
        <v>4792.93</v>
      </c>
      <c r="G24">
        <v>6.4299999999999996E-2</v>
      </c>
      <c r="H24">
        <v>8.9999999999999998E-4</v>
      </c>
      <c r="I24">
        <v>5.5E-2</v>
      </c>
      <c r="J24">
        <v>8.0000000000000004E-4</v>
      </c>
      <c r="K24">
        <v>4.2000000000000003E-2</v>
      </c>
      <c r="L24">
        <v>0.78720000000000001</v>
      </c>
      <c r="M24">
        <v>4.9799999999999997E-2</v>
      </c>
      <c r="N24">
        <v>0.13619999999999999</v>
      </c>
      <c r="O24">
        <v>2.1100000000000001E-2</v>
      </c>
      <c r="P24">
        <v>0.115</v>
      </c>
      <c r="Q24" s="1">
        <v>75226.8</v>
      </c>
      <c r="R24">
        <v>0.14610000000000001</v>
      </c>
      <c r="S24">
        <v>0.18890000000000001</v>
      </c>
      <c r="T24">
        <v>0.66500000000000004</v>
      </c>
      <c r="U24">
        <v>28.19</v>
      </c>
      <c r="V24" s="1">
        <v>98271.24</v>
      </c>
      <c r="W24">
        <v>171.08</v>
      </c>
      <c r="X24" s="1">
        <v>245300.88</v>
      </c>
      <c r="Y24">
        <v>0.76819999999999999</v>
      </c>
      <c r="Z24">
        <v>0.19769999999999999</v>
      </c>
      <c r="AA24">
        <v>3.4099999999999998E-2</v>
      </c>
      <c r="AB24">
        <v>0.23180000000000001</v>
      </c>
      <c r="AC24">
        <v>245.3</v>
      </c>
      <c r="AD24" s="1">
        <v>10363.959999999999</v>
      </c>
      <c r="AE24">
        <v>980.28</v>
      </c>
      <c r="AF24" s="1">
        <v>250622.01</v>
      </c>
      <c r="AG24" t="s">
        <v>3</v>
      </c>
      <c r="AH24" s="1">
        <v>53946</v>
      </c>
      <c r="AI24" s="1">
        <v>105917.47</v>
      </c>
      <c r="AJ24">
        <v>70.849999999999994</v>
      </c>
      <c r="AK24">
        <v>39.75</v>
      </c>
      <c r="AL24">
        <v>45.37</v>
      </c>
      <c r="AM24">
        <v>5.03</v>
      </c>
      <c r="AN24" s="1">
        <v>1416.55</v>
      </c>
      <c r="AO24">
        <v>0.64729999999999999</v>
      </c>
      <c r="AP24" s="1">
        <v>1493.19</v>
      </c>
      <c r="AQ24" s="1">
        <v>2040.96</v>
      </c>
      <c r="AR24" s="1">
        <v>7636.28</v>
      </c>
      <c r="AS24">
        <v>882.9</v>
      </c>
      <c r="AT24">
        <v>345.01</v>
      </c>
      <c r="AU24" s="1">
        <v>12398.34</v>
      </c>
      <c r="AV24" s="1">
        <v>2815.01</v>
      </c>
      <c r="AW24">
        <v>0.2122</v>
      </c>
      <c r="AX24" s="1">
        <v>9000.7900000000009</v>
      </c>
      <c r="AY24">
        <v>0.67859999999999998</v>
      </c>
      <c r="AZ24" s="1">
        <v>1010.82</v>
      </c>
      <c r="BA24">
        <v>7.6200000000000004E-2</v>
      </c>
      <c r="BB24">
        <v>438.12</v>
      </c>
      <c r="BC24">
        <v>3.3000000000000002E-2</v>
      </c>
      <c r="BD24" s="1">
        <v>13264.73</v>
      </c>
      <c r="BE24" s="1">
        <v>1295.42</v>
      </c>
      <c r="BF24">
        <v>0.13320000000000001</v>
      </c>
      <c r="BG24">
        <v>0.60450000000000004</v>
      </c>
      <c r="BH24">
        <v>0.23430000000000001</v>
      </c>
      <c r="BI24">
        <v>0.1173</v>
      </c>
      <c r="BJ24">
        <v>2.63E-2</v>
      </c>
      <c r="BK24">
        <v>1.7600000000000001E-2</v>
      </c>
    </row>
    <row r="25" spans="1:63" x14ac:dyDescent="0.25">
      <c r="A25" t="s">
        <v>26</v>
      </c>
      <c r="B25">
        <v>46706</v>
      </c>
      <c r="C25">
        <v>84.62</v>
      </c>
      <c r="D25">
        <v>10.29</v>
      </c>
      <c r="E25">
        <v>870.85</v>
      </c>
      <c r="F25">
        <v>872.84</v>
      </c>
      <c r="G25">
        <v>4.0000000000000001E-3</v>
      </c>
      <c r="H25">
        <v>4.0000000000000002E-4</v>
      </c>
      <c r="I25">
        <v>7.7000000000000002E-3</v>
      </c>
      <c r="J25">
        <v>1E-3</v>
      </c>
      <c r="K25">
        <v>5.2699999999999997E-2</v>
      </c>
      <c r="L25">
        <v>0.90500000000000003</v>
      </c>
      <c r="M25">
        <v>2.92E-2</v>
      </c>
      <c r="N25">
        <v>0.30690000000000001</v>
      </c>
      <c r="O25">
        <v>4.8999999999999998E-3</v>
      </c>
      <c r="P25">
        <v>0.13730000000000001</v>
      </c>
      <c r="Q25" s="1">
        <v>58930.17</v>
      </c>
      <c r="R25">
        <v>0.21590000000000001</v>
      </c>
      <c r="S25">
        <v>0.1613</v>
      </c>
      <c r="T25">
        <v>0.62280000000000002</v>
      </c>
      <c r="U25">
        <v>9.35</v>
      </c>
      <c r="V25" s="1">
        <v>68355.63</v>
      </c>
      <c r="W25">
        <v>89.76</v>
      </c>
      <c r="X25" s="1">
        <v>209485.87</v>
      </c>
      <c r="Y25">
        <v>0.72650000000000003</v>
      </c>
      <c r="Z25">
        <v>7.5800000000000006E-2</v>
      </c>
      <c r="AA25">
        <v>0.19769999999999999</v>
      </c>
      <c r="AB25">
        <v>0.27350000000000002</v>
      </c>
      <c r="AC25">
        <v>209.49</v>
      </c>
      <c r="AD25" s="1">
        <v>5847.33</v>
      </c>
      <c r="AE25">
        <v>526.78</v>
      </c>
      <c r="AF25" s="1">
        <v>173386.26</v>
      </c>
      <c r="AG25" t="s">
        <v>3</v>
      </c>
      <c r="AH25" s="1">
        <v>37676</v>
      </c>
      <c r="AI25" s="1">
        <v>57677.08</v>
      </c>
      <c r="AJ25">
        <v>38.340000000000003</v>
      </c>
      <c r="AK25">
        <v>24</v>
      </c>
      <c r="AL25">
        <v>30.35</v>
      </c>
      <c r="AM25">
        <v>4.4400000000000004</v>
      </c>
      <c r="AN25" s="1">
        <v>1824.27</v>
      </c>
      <c r="AO25">
        <v>1.4086000000000001</v>
      </c>
      <c r="AP25" s="1">
        <v>1731.08</v>
      </c>
      <c r="AQ25" s="1">
        <v>2290.6</v>
      </c>
      <c r="AR25" s="1">
        <v>6970.04</v>
      </c>
      <c r="AS25">
        <v>634.63</v>
      </c>
      <c r="AT25">
        <v>377.77</v>
      </c>
      <c r="AU25" s="1">
        <v>12004.12</v>
      </c>
      <c r="AV25" s="1">
        <v>5843.98</v>
      </c>
      <c r="AW25">
        <v>0.40379999999999999</v>
      </c>
      <c r="AX25" s="1">
        <v>6064.7</v>
      </c>
      <c r="AY25">
        <v>0.41899999999999998</v>
      </c>
      <c r="AZ25" s="1">
        <v>1850.41</v>
      </c>
      <c r="BA25">
        <v>0.12790000000000001</v>
      </c>
      <c r="BB25">
        <v>713.64</v>
      </c>
      <c r="BC25">
        <v>4.9299999999999997E-2</v>
      </c>
      <c r="BD25" s="1">
        <v>14472.73</v>
      </c>
      <c r="BE25" s="1">
        <v>5036.25</v>
      </c>
      <c r="BF25">
        <v>1.3673</v>
      </c>
      <c r="BG25">
        <v>0.52510000000000001</v>
      </c>
      <c r="BH25">
        <v>0.21410000000000001</v>
      </c>
      <c r="BI25">
        <v>0.21010000000000001</v>
      </c>
      <c r="BJ25">
        <v>3.2000000000000001E-2</v>
      </c>
      <c r="BK25">
        <v>1.8700000000000001E-2</v>
      </c>
    </row>
    <row r="26" spans="1:63" x14ac:dyDescent="0.25">
      <c r="A26" t="s">
        <v>27</v>
      </c>
      <c r="B26">
        <v>43539</v>
      </c>
      <c r="C26">
        <v>15.43</v>
      </c>
      <c r="D26">
        <v>298.04000000000002</v>
      </c>
      <c r="E26" s="1">
        <v>4598.29</v>
      </c>
      <c r="F26" s="1">
        <v>4180.1099999999997</v>
      </c>
      <c r="G26">
        <v>7.1000000000000004E-3</v>
      </c>
      <c r="H26">
        <v>1.5E-3</v>
      </c>
      <c r="I26">
        <v>0.16600000000000001</v>
      </c>
      <c r="J26">
        <v>1.6999999999999999E-3</v>
      </c>
      <c r="K26">
        <v>0.1011</v>
      </c>
      <c r="L26">
        <v>0.626</v>
      </c>
      <c r="M26">
        <v>9.6699999999999994E-2</v>
      </c>
      <c r="N26">
        <v>0.74850000000000005</v>
      </c>
      <c r="O26">
        <v>3.5299999999999998E-2</v>
      </c>
      <c r="P26">
        <v>0.17849999999999999</v>
      </c>
      <c r="Q26" s="1">
        <v>62507.82</v>
      </c>
      <c r="R26">
        <v>0.22339999999999999</v>
      </c>
      <c r="S26">
        <v>0.20530000000000001</v>
      </c>
      <c r="T26">
        <v>0.57130000000000003</v>
      </c>
      <c r="U26">
        <v>27.68</v>
      </c>
      <c r="V26" s="1">
        <v>88471.1</v>
      </c>
      <c r="W26">
        <v>163</v>
      </c>
      <c r="X26" s="1">
        <v>99541.43</v>
      </c>
      <c r="Y26">
        <v>0.66279999999999994</v>
      </c>
      <c r="Z26">
        <v>0.2792</v>
      </c>
      <c r="AA26">
        <v>5.79E-2</v>
      </c>
      <c r="AB26">
        <v>0.3372</v>
      </c>
      <c r="AC26">
        <v>99.54</v>
      </c>
      <c r="AD26" s="1">
        <v>3926.81</v>
      </c>
      <c r="AE26">
        <v>469.19</v>
      </c>
      <c r="AF26" s="1">
        <v>85620.5</v>
      </c>
      <c r="AG26" t="s">
        <v>3</v>
      </c>
      <c r="AH26" s="1">
        <v>29209</v>
      </c>
      <c r="AI26" s="1">
        <v>43442.74</v>
      </c>
      <c r="AJ26">
        <v>56.73</v>
      </c>
      <c r="AK26">
        <v>36.770000000000003</v>
      </c>
      <c r="AL26">
        <v>41.75</v>
      </c>
      <c r="AM26">
        <v>4.43</v>
      </c>
      <c r="AN26">
        <v>910.44</v>
      </c>
      <c r="AO26">
        <v>0.99880000000000002</v>
      </c>
      <c r="AP26" s="1">
        <v>1507.47</v>
      </c>
      <c r="AQ26" s="1">
        <v>2209.7399999999998</v>
      </c>
      <c r="AR26" s="1">
        <v>7157.81</v>
      </c>
      <c r="AS26">
        <v>824.2</v>
      </c>
      <c r="AT26">
        <v>392.91</v>
      </c>
      <c r="AU26" s="1">
        <v>12092.12</v>
      </c>
      <c r="AV26" s="1">
        <v>8091.28</v>
      </c>
      <c r="AW26">
        <v>0.56979999999999997</v>
      </c>
      <c r="AX26" s="1">
        <v>3847.04</v>
      </c>
      <c r="AY26">
        <v>0.27089999999999997</v>
      </c>
      <c r="AZ26">
        <v>950.02</v>
      </c>
      <c r="BA26">
        <v>6.6900000000000001E-2</v>
      </c>
      <c r="BB26" s="1">
        <v>1312.28</v>
      </c>
      <c r="BC26">
        <v>9.2399999999999996E-2</v>
      </c>
      <c r="BD26" s="1">
        <v>14200.61</v>
      </c>
      <c r="BE26" s="1">
        <v>5892.55</v>
      </c>
      <c r="BF26">
        <v>2.4651000000000001</v>
      </c>
      <c r="BG26">
        <v>0.52869999999999995</v>
      </c>
      <c r="BH26">
        <v>0.2089</v>
      </c>
      <c r="BI26">
        <v>0.2278</v>
      </c>
      <c r="BJ26">
        <v>2.2800000000000001E-2</v>
      </c>
      <c r="BK26">
        <v>1.18E-2</v>
      </c>
    </row>
    <row r="27" spans="1:63" x14ac:dyDescent="0.25">
      <c r="A27" t="s">
        <v>28</v>
      </c>
      <c r="B27">
        <v>45203</v>
      </c>
      <c r="C27">
        <v>95.19</v>
      </c>
      <c r="D27">
        <v>14.68</v>
      </c>
      <c r="E27" s="1">
        <v>1397.11</v>
      </c>
      <c r="F27" s="1">
        <v>1357.47</v>
      </c>
      <c r="G27">
        <v>3.8999999999999998E-3</v>
      </c>
      <c r="H27">
        <v>5.0000000000000001E-4</v>
      </c>
      <c r="I27">
        <v>5.4000000000000003E-3</v>
      </c>
      <c r="J27">
        <v>6.9999999999999999E-4</v>
      </c>
      <c r="K27">
        <v>2.1000000000000001E-2</v>
      </c>
      <c r="L27">
        <v>0.94179999999999997</v>
      </c>
      <c r="M27">
        <v>2.6700000000000002E-2</v>
      </c>
      <c r="N27">
        <v>0.38090000000000002</v>
      </c>
      <c r="O27">
        <v>3.3999999999999998E-3</v>
      </c>
      <c r="P27">
        <v>0.14560000000000001</v>
      </c>
      <c r="Q27" s="1">
        <v>57324.959999999999</v>
      </c>
      <c r="R27">
        <v>0.20349999999999999</v>
      </c>
      <c r="S27">
        <v>0.2046</v>
      </c>
      <c r="T27">
        <v>0.59199999999999997</v>
      </c>
      <c r="U27">
        <v>10.74</v>
      </c>
      <c r="V27" s="1">
        <v>79355.179999999993</v>
      </c>
      <c r="W27">
        <v>124.66</v>
      </c>
      <c r="X27" s="1">
        <v>169193.35</v>
      </c>
      <c r="Y27">
        <v>0.76929999999999998</v>
      </c>
      <c r="Z27">
        <v>0.11849999999999999</v>
      </c>
      <c r="AA27">
        <v>0.11219999999999999</v>
      </c>
      <c r="AB27">
        <v>0.23069999999999999</v>
      </c>
      <c r="AC27">
        <v>169.19</v>
      </c>
      <c r="AD27" s="1">
        <v>4433.78</v>
      </c>
      <c r="AE27">
        <v>487.97</v>
      </c>
      <c r="AF27" s="1">
        <v>152793.1</v>
      </c>
      <c r="AG27" t="s">
        <v>3</v>
      </c>
      <c r="AH27" s="1">
        <v>35323</v>
      </c>
      <c r="AI27" s="1">
        <v>55247.63</v>
      </c>
      <c r="AJ27">
        <v>38.119999999999997</v>
      </c>
      <c r="AK27">
        <v>24.69</v>
      </c>
      <c r="AL27">
        <v>27.75</v>
      </c>
      <c r="AM27">
        <v>4.21</v>
      </c>
      <c r="AN27" s="1">
        <v>1531.93</v>
      </c>
      <c r="AO27">
        <v>1.0936999999999999</v>
      </c>
      <c r="AP27" s="1">
        <v>1544.12</v>
      </c>
      <c r="AQ27" s="1">
        <v>2140.88</v>
      </c>
      <c r="AR27" s="1">
        <v>6626.84</v>
      </c>
      <c r="AS27">
        <v>570.07000000000005</v>
      </c>
      <c r="AT27">
        <v>318.64999999999998</v>
      </c>
      <c r="AU27" s="1">
        <v>11200.56</v>
      </c>
      <c r="AV27" s="1">
        <v>6220.71</v>
      </c>
      <c r="AW27">
        <v>0.48010000000000003</v>
      </c>
      <c r="AX27" s="1">
        <v>4481.93</v>
      </c>
      <c r="AY27">
        <v>0.34589999999999999</v>
      </c>
      <c r="AZ27" s="1">
        <v>1442.33</v>
      </c>
      <c r="BA27">
        <v>0.1113</v>
      </c>
      <c r="BB27">
        <v>813.34</v>
      </c>
      <c r="BC27">
        <v>6.2799999999999995E-2</v>
      </c>
      <c r="BD27" s="1">
        <v>12958.32</v>
      </c>
      <c r="BE27" s="1">
        <v>5320.32</v>
      </c>
      <c r="BF27">
        <v>1.5181</v>
      </c>
      <c r="BG27">
        <v>0.52180000000000004</v>
      </c>
      <c r="BH27">
        <v>0.2271</v>
      </c>
      <c r="BI27">
        <v>0.1951</v>
      </c>
      <c r="BJ27">
        <v>3.4000000000000002E-2</v>
      </c>
      <c r="BK27">
        <v>2.1899999999999999E-2</v>
      </c>
    </row>
    <row r="28" spans="1:63" x14ac:dyDescent="0.25">
      <c r="A28" t="s">
        <v>29</v>
      </c>
      <c r="B28">
        <v>46300</v>
      </c>
      <c r="C28">
        <v>33.57</v>
      </c>
      <c r="D28">
        <v>69.13</v>
      </c>
      <c r="E28" s="1">
        <v>2320.67</v>
      </c>
      <c r="F28" s="1">
        <v>2274.56</v>
      </c>
      <c r="G28">
        <v>1.46E-2</v>
      </c>
      <c r="H28">
        <v>1.1000000000000001E-3</v>
      </c>
      <c r="I28">
        <v>3.8899999999999997E-2</v>
      </c>
      <c r="J28">
        <v>1.1000000000000001E-3</v>
      </c>
      <c r="K28">
        <v>5.96E-2</v>
      </c>
      <c r="L28">
        <v>0.82769999999999999</v>
      </c>
      <c r="M28">
        <v>5.7099999999999998E-2</v>
      </c>
      <c r="N28">
        <v>0.35780000000000001</v>
      </c>
      <c r="O28">
        <v>1.55E-2</v>
      </c>
      <c r="P28">
        <v>0.13700000000000001</v>
      </c>
      <c r="Q28" s="1">
        <v>64572.46</v>
      </c>
      <c r="R28">
        <v>0.15529999999999999</v>
      </c>
      <c r="S28">
        <v>0.19220000000000001</v>
      </c>
      <c r="T28">
        <v>0.65249999999999997</v>
      </c>
      <c r="U28">
        <v>17.350000000000001</v>
      </c>
      <c r="V28" s="1">
        <v>82228.36</v>
      </c>
      <c r="W28">
        <v>129.80000000000001</v>
      </c>
      <c r="X28" s="1">
        <v>190737.03</v>
      </c>
      <c r="Y28">
        <v>0.6825</v>
      </c>
      <c r="Z28">
        <v>0.25180000000000002</v>
      </c>
      <c r="AA28">
        <v>6.5699999999999995E-2</v>
      </c>
      <c r="AB28">
        <v>0.3175</v>
      </c>
      <c r="AC28">
        <v>190.74</v>
      </c>
      <c r="AD28" s="1">
        <v>7492.58</v>
      </c>
      <c r="AE28">
        <v>684.86</v>
      </c>
      <c r="AF28" s="1">
        <v>180476.9</v>
      </c>
      <c r="AG28" t="s">
        <v>3</v>
      </c>
      <c r="AH28" s="1">
        <v>38067</v>
      </c>
      <c r="AI28" s="1">
        <v>63560.39</v>
      </c>
      <c r="AJ28">
        <v>59.49</v>
      </c>
      <c r="AK28">
        <v>35.47</v>
      </c>
      <c r="AL28">
        <v>43.76</v>
      </c>
      <c r="AM28">
        <v>5.0199999999999996</v>
      </c>
      <c r="AN28" s="1">
        <v>1995.69</v>
      </c>
      <c r="AO28">
        <v>0.89629999999999999</v>
      </c>
      <c r="AP28" s="1">
        <v>1544.82</v>
      </c>
      <c r="AQ28" s="1">
        <v>2029.08</v>
      </c>
      <c r="AR28" s="1">
        <v>6986.32</v>
      </c>
      <c r="AS28">
        <v>681.21</v>
      </c>
      <c r="AT28">
        <v>370.62</v>
      </c>
      <c r="AU28" s="1">
        <v>11612.04</v>
      </c>
      <c r="AV28" s="1">
        <v>4377.3</v>
      </c>
      <c r="AW28">
        <v>0.33260000000000001</v>
      </c>
      <c r="AX28" s="1">
        <v>6738.36</v>
      </c>
      <c r="AY28">
        <v>0.51200000000000001</v>
      </c>
      <c r="AZ28" s="1">
        <v>1300.8599999999999</v>
      </c>
      <c r="BA28">
        <v>9.8799999999999999E-2</v>
      </c>
      <c r="BB28">
        <v>745.15</v>
      </c>
      <c r="BC28">
        <v>5.6599999999999998E-2</v>
      </c>
      <c r="BD28" s="1">
        <v>13161.67</v>
      </c>
      <c r="BE28" s="1">
        <v>2841.62</v>
      </c>
      <c r="BF28">
        <v>0.55159999999999998</v>
      </c>
      <c r="BG28">
        <v>0.55489999999999995</v>
      </c>
      <c r="BH28">
        <v>0.2278</v>
      </c>
      <c r="BI28">
        <v>0.17519999999999999</v>
      </c>
      <c r="BJ28">
        <v>2.7E-2</v>
      </c>
      <c r="BK28">
        <v>1.5100000000000001E-2</v>
      </c>
    </row>
    <row r="29" spans="1:63" x14ac:dyDescent="0.25">
      <c r="A29" t="s">
        <v>30</v>
      </c>
      <c r="B29">
        <v>45765</v>
      </c>
      <c r="C29">
        <v>65.48</v>
      </c>
      <c r="D29">
        <v>31.8</v>
      </c>
      <c r="E29" s="1">
        <v>2081.98</v>
      </c>
      <c r="F29" s="1">
        <v>2052.9899999999998</v>
      </c>
      <c r="G29">
        <v>6.1000000000000004E-3</v>
      </c>
      <c r="H29">
        <v>3.8999999999999998E-3</v>
      </c>
      <c r="I29">
        <v>2.1299999999999999E-2</v>
      </c>
      <c r="J29">
        <v>1E-3</v>
      </c>
      <c r="K29">
        <v>4.87E-2</v>
      </c>
      <c r="L29">
        <v>0.8649</v>
      </c>
      <c r="M29">
        <v>5.4199999999999998E-2</v>
      </c>
      <c r="N29">
        <v>0.43740000000000001</v>
      </c>
      <c r="O29">
        <v>7.6E-3</v>
      </c>
      <c r="P29">
        <v>0.14929999999999999</v>
      </c>
      <c r="Q29" s="1">
        <v>60001.86</v>
      </c>
      <c r="R29">
        <v>0.19719999999999999</v>
      </c>
      <c r="S29">
        <v>0.19989999999999999</v>
      </c>
      <c r="T29">
        <v>0.60289999999999999</v>
      </c>
      <c r="U29">
        <v>15.18</v>
      </c>
      <c r="V29" s="1">
        <v>76947.039999999994</v>
      </c>
      <c r="W29">
        <v>133.09</v>
      </c>
      <c r="X29" s="1">
        <v>168285.93</v>
      </c>
      <c r="Y29">
        <v>0.73909999999999998</v>
      </c>
      <c r="Z29">
        <v>0.183</v>
      </c>
      <c r="AA29">
        <v>7.7899999999999997E-2</v>
      </c>
      <c r="AB29">
        <v>0.26090000000000002</v>
      </c>
      <c r="AC29">
        <v>168.29</v>
      </c>
      <c r="AD29" s="1">
        <v>5225.7</v>
      </c>
      <c r="AE29">
        <v>568.05999999999995</v>
      </c>
      <c r="AF29" s="1">
        <v>154291.4</v>
      </c>
      <c r="AG29" t="s">
        <v>3</v>
      </c>
      <c r="AH29" s="1">
        <v>34530</v>
      </c>
      <c r="AI29" s="1">
        <v>55948.04</v>
      </c>
      <c r="AJ29">
        <v>47.81</v>
      </c>
      <c r="AK29">
        <v>28.56</v>
      </c>
      <c r="AL29">
        <v>34.76</v>
      </c>
      <c r="AM29">
        <v>3.9</v>
      </c>
      <c r="AN29" s="1">
        <v>1341.67</v>
      </c>
      <c r="AO29">
        <v>1.0121</v>
      </c>
      <c r="AP29" s="1">
        <v>1365.44</v>
      </c>
      <c r="AQ29" s="1">
        <v>1959.74</v>
      </c>
      <c r="AR29" s="1">
        <v>6659.53</v>
      </c>
      <c r="AS29">
        <v>719.82</v>
      </c>
      <c r="AT29">
        <v>286.5</v>
      </c>
      <c r="AU29" s="1">
        <v>10991.02</v>
      </c>
      <c r="AV29" s="1">
        <v>5436.31</v>
      </c>
      <c r="AW29">
        <v>0.4289</v>
      </c>
      <c r="AX29" s="1">
        <v>4962.4399999999996</v>
      </c>
      <c r="AY29">
        <v>0.39150000000000001</v>
      </c>
      <c r="AZ29" s="1">
        <v>1433.09</v>
      </c>
      <c r="BA29">
        <v>0.11310000000000001</v>
      </c>
      <c r="BB29">
        <v>842.62</v>
      </c>
      <c r="BC29">
        <v>6.6500000000000004E-2</v>
      </c>
      <c r="BD29" s="1">
        <v>12674.46</v>
      </c>
      <c r="BE29" s="1">
        <v>4340.3999999999996</v>
      </c>
      <c r="BF29">
        <v>1.103</v>
      </c>
      <c r="BG29">
        <v>0.52959999999999996</v>
      </c>
      <c r="BH29">
        <v>0.2198</v>
      </c>
      <c r="BI29">
        <v>0.21110000000000001</v>
      </c>
      <c r="BJ29">
        <v>2.47E-2</v>
      </c>
      <c r="BK29">
        <v>1.4800000000000001E-2</v>
      </c>
    </row>
    <row r="30" spans="1:63" x14ac:dyDescent="0.25">
      <c r="A30" t="s">
        <v>31</v>
      </c>
      <c r="B30">
        <v>43547</v>
      </c>
      <c r="C30">
        <v>15.38</v>
      </c>
      <c r="D30">
        <v>225.97</v>
      </c>
      <c r="E30" s="1">
        <v>3475.66</v>
      </c>
      <c r="F30" s="1">
        <v>3428.93</v>
      </c>
      <c r="G30">
        <v>3.6999999999999998E-2</v>
      </c>
      <c r="H30">
        <v>5.0000000000000001E-4</v>
      </c>
      <c r="I30">
        <v>2.3599999999999999E-2</v>
      </c>
      <c r="J30">
        <v>5.0000000000000001E-4</v>
      </c>
      <c r="K30">
        <v>3.9E-2</v>
      </c>
      <c r="L30">
        <v>0.85670000000000002</v>
      </c>
      <c r="M30">
        <v>4.2799999999999998E-2</v>
      </c>
      <c r="N30">
        <v>8.9899999999999994E-2</v>
      </c>
      <c r="O30">
        <v>1.4200000000000001E-2</v>
      </c>
      <c r="P30">
        <v>0.1138</v>
      </c>
      <c r="Q30" s="1">
        <v>77491.58</v>
      </c>
      <c r="R30">
        <v>0.14630000000000001</v>
      </c>
      <c r="S30">
        <v>0.16669999999999999</v>
      </c>
      <c r="T30">
        <v>0.68689999999999996</v>
      </c>
      <c r="U30">
        <v>22.76</v>
      </c>
      <c r="V30" s="1">
        <v>97620.58</v>
      </c>
      <c r="W30">
        <v>151.22</v>
      </c>
      <c r="X30" s="1">
        <v>248476.75</v>
      </c>
      <c r="Y30">
        <v>0.85070000000000001</v>
      </c>
      <c r="Z30">
        <v>0.1203</v>
      </c>
      <c r="AA30">
        <v>2.9000000000000001E-2</v>
      </c>
      <c r="AB30">
        <v>0.14929999999999999</v>
      </c>
      <c r="AC30">
        <v>248.48</v>
      </c>
      <c r="AD30" s="1">
        <v>10556.6</v>
      </c>
      <c r="AE30" s="1">
        <v>1120.06</v>
      </c>
      <c r="AF30" s="1">
        <v>255139.08</v>
      </c>
      <c r="AG30" t="s">
        <v>3</v>
      </c>
      <c r="AH30" s="1">
        <v>60176</v>
      </c>
      <c r="AI30" s="1">
        <v>130651.16</v>
      </c>
      <c r="AJ30">
        <v>88.75</v>
      </c>
      <c r="AK30">
        <v>42.37</v>
      </c>
      <c r="AL30">
        <v>54.9</v>
      </c>
      <c r="AM30">
        <v>4.93</v>
      </c>
      <c r="AN30" s="1">
        <v>2346.64</v>
      </c>
      <c r="AO30">
        <v>0.64349999999999996</v>
      </c>
      <c r="AP30" s="1">
        <v>1614.69</v>
      </c>
      <c r="AQ30" s="1">
        <v>1914.53</v>
      </c>
      <c r="AR30" s="1">
        <v>8123.49</v>
      </c>
      <c r="AS30">
        <v>868.09</v>
      </c>
      <c r="AT30">
        <v>459.56</v>
      </c>
      <c r="AU30" s="1">
        <v>12980.35</v>
      </c>
      <c r="AV30" s="1">
        <v>2908.41</v>
      </c>
      <c r="AW30">
        <v>0.20799999999999999</v>
      </c>
      <c r="AX30" s="1">
        <v>9512.19</v>
      </c>
      <c r="AY30">
        <v>0.6804</v>
      </c>
      <c r="AZ30" s="1">
        <v>1170.22</v>
      </c>
      <c r="BA30">
        <v>8.3699999999999997E-2</v>
      </c>
      <c r="BB30">
        <v>388.75</v>
      </c>
      <c r="BC30">
        <v>2.7799999999999998E-2</v>
      </c>
      <c r="BD30" s="1">
        <v>13979.58</v>
      </c>
      <c r="BE30" s="1">
        <v>1461.72</v>
      </c>
      <c r="BF30">
        <v>0.1273</v>
      </c>
      <c r="BG30">
        <v>0.60489999999999999</v>
      </c>
      <c r="BH30">
        <v>0.2228</v>
      </c>
      <c r="BI30">
        <v>0.1303</v>
      </c>
      <c r="BJ30">
        <v>2.69E-2</v>
      </c>
      <c r="BK30">
        <v>1.4999999999999999E-2</v>
      </c>
    </row>
    <row r="31" spans="1:63" x14ac:dyDescent="0.25">
      <c r="A31" t="s">
        <v>32</v>
      </c>
      <c r="B31">
        <v>43554</v>
      </c>
      <c r="C31">
        <v>13.62</v>
      </c>
      <c r="D31">
        <v>203.2</v>
      </c>
      <c r="E31" s="1">
        <v>2767.43</v>
      </c>
      <c r="F31" s="1">
        <v>2742.8</v>
      </c>
      <c r="G31">
        <v>8.0699999999999994E-2</v>
      </c>
      <c r="H31">
        <v>1E-3</v>
      </c>
      <c r="I31">
        <v>6.4500000000000002E-2</v>
      </c>
      <c r="J31">
        <v>8.0000000000000004E-4</v>
      </c>
      <c r="K31">
        <v>4.3099999999999999E-2</v>
      </c>
      <c r="L31">
        <v>0.75580000000000003</v>
      </c>
      <c r="M31">
        <v>5.4199999999999998E-2</v>
      </c>
      <c r="N31">
        <v>0.1023</v>
      </c>
      <c r="O31">
        <v>2.7400000000000001E-2</v>
      </c>
      <c r="P31">
        <v>0.1081</v>
      </c>
      <c r="Q31" s="1">
        <v>79664.55</v>
      </c>
      <c r="R31">
        <v>0.1363</v>
      </c>
      <c r="S31">
        <v>0.17699999999999999</v>
      </c>
      <c r="T31">
        <v>0.68679999999999997</v>
      </c>
      <c r="U31">
        <v>19.170000000000002</v>
      </c>
      <c r="V31" s="1">
        <v>100862.5</v>
      </c>
      <c r="W31">
        <v>143.54</v>
      </c>
      <c r="X31" s="1">
        <v>300138.59999999998</v>
      </c>
      <c r="Y31">
        <v>0.77459999999999996</v>
      </c>
      <c r="Z31">
        <v>0.19789999999999999</v>
      </c>
      <c r="AA31">
        <v>2.75E-2</v>
      </c>
      <c r="AB31">
        <v>0.22539999999999999</v>
      </c>
      <c r="AC31">
        <v>300.14</v>
      </c>
      <c r="AD31" s="1">
        <v>12759</v>
      </c>
      <c r="AE31" s="1">
        <v>1219.29</v>
      </c>
      <c r="AF31" s="1">
        <v>307610.19</v>
      </c>
      <c r="AG31" t="s">
        <v>3</v>
      </c>
      <c r="AH31" s="1">
        <v>60184</v>
      </c>
      <c r="AI31" s="1">
        <v>154832.10999999999</v>
      </c>
      <c r="AJ31">
        <v>88.21</v>
      </c>
      <c r="AK31">
        <v>43.24</v>
      </c>
      <c r="AL31">
        <v>56.29</v>
      </c>
      <c r="AM31">
        <v>5.08</v>
      </c>
      <c r="AN31" s="1">
        <v>3461.99</v>
      </c>
      <c r="AO31">
        <v>0.60129999999999995</v>
      </c>
      <c r="AP31" s="1">
        <v>1842.42</v>
      </c>
      <c r="AQ31" s="1">
        <v>2279.73</v>
      </c>
      <c r="AR31" s="1">
        <v>8896.2199999999993</v>
      </c>
      <c r="AS31">
        <v>994.13</v>
      </c>
      <c r="AT31">
        <v>508.05</v>
      </c>
      <c r="AU31" s="1">
        <v>14520.55</v>
      </c>
      <c r="AV31" s="1">
        <v>2588.1799999999998</v>
      </c>
      <c r="AW31">
        <v>0.16120000000000001</v>
      </c>
      <c r="AX31" s="1">
        <v>11658.5</v>
      </c>
      <c r="AY31">
        <v>0.72599999999999998</v>
      </c>
      <c r="AZ31" s="1">
        <v>1405.27</v>
      </c>
      <c r="BA31">
        <v>8.7499999999999994E-2</v>
      </c>
      <c r="BB31">
        <v>406.92</v>
      </c>
      <c r="BC31">
        <v>2.53E-2</v>
      </c>
      <c r="BD31" s="1">
        <v>16058.89</v>
      </c>
      <c r="BE31">
        <v>890.26</v>
      </c>
      <c r="BF31">
        <v>6.0699999999999997E-2</v>
      </c>
      <c r="BG31">
        <v>0.61280000000000001</v>
      </c>
      <c r="BH31">
        <v>0.21460000000000001</v>
      </c>
      <c r="BI31">
        <v>0.12640000000000001</v>
      </c>
      <c r="BJ31">
        <v>2.9499999999999998E-2</v>
      </c>
      <c r="BK31">
        <v>1.6799999999999999E-2</v>
      </c>
    </row>
    <row r="32" spans="1:63" x14ac:dyDescent="0.25">
      <c r="A32" t="s">
        <v>33</v>
      </c>
      <c r="B32">
        <v>46425</v>
      </c>
      <c r="C32">
        <v>109.05</v>
      </c>
      <c r="D32">
        <v>14.84</v>
      </c>
      <c r="E32" s="1">
        <v>1618.17</v>
      </c>
      <c r="F32" s="1">
        <v>1583.49</v>
      </c>
      <c r="G32">
        <v>2E-3</v>
      </c>
      <c r="H32">
        <v>5.0000000000000001E-4</v>
      </c>
      <c r="I32">
        <v>5.5999999999999999E-3</v>
      </c>
      <c r="J32">
        <v>8.0000000000000004E-4</v>
      </c>
      <c r="K32">
        <v>1.3299999999999999E-2</v>
      </c>
      <c r="L32">
        <v>0.95899999999999996</v>
      </c>
      <c r="M32">
        <v>1.8700000000000001E-2</v>
      </c>
      <c r="N32">
        <v>0.40770000000000001</v>
      </c>
      <c r="O32">
        <v>1.9E-3</v>
      </c>
      <c r="P32">
        <v>0.14399999999999999</v>
      </c>
      <c r="Q32" s="1">
        <v>56128.160000000003</v>
      </c>
      <c r="R32">
        <v>0.22309999999999999</v>
      </c>
      <c r="S32">
        <v>0.19209999999999999</v>
      </c>
      <c r="T32">
        <v>0.5847</v>
      </c>
      <c r="U32">
        <v>13.07</v>
      </c>
      <c r="V32" s="1">
        <v>73744.73</v>
      </c>
      <c r="W32">
        <v>118.21</v>
      </c>
      <c r="X32" s="1">
        <v>179026.57</v>
      </c>
      <c r="Y32">
        <v>0.6825</v>
      </c>
      <c r="Z32">
        <v>0.12529999999999999</v>
      </c>
      <c r="AA32">
        <v>0.19220000000000001</v>
      </c>
      <c r="AB32">
        <v>0.3175</v>
      </c>
      <c r="AC32">
        <v>179.03</v>
      </c>
      <c r="AD32" s="1">
        <v>4849.97</v>
      </c>
      <c r="AE32">
        <v>468.79</v>
      </c>
      <c r="AF32" s="1">
        <v>147895.57999999999</v>
      </c>
      <c r="AG32" t="s">
        <v>3</v>
      </c>
      <c r="AH32" s="1">
        <v>34306</v>
      </c>
      <c r="AI32" s="1">
        <v>53816.82</v>
      </c>
      <c r="AJ32">
        <v>38.53</v>
      </c>
      <c r="AK32">
        <v>24.9</v>
      </c>
      <c r="AL32">
        <v>28.07</v>
      </c>
      <c r="AM32">
        <v>4.37</v>
      </c>
      <c r="AN32">
        <v>879.93</v>
      </c>
      <c r="AO32">
        <v>0.9446</v>
      </c>
      <c r="AP32" s="1">
        <v>1428.08</v>
      </c>
      <c r="AQ32" s="1">
        <v>2239.44</v>
      </c>
      <c r="AR32" s="1">
        <v>6677.84</v>
      </c>
      <c r="AS32">
        <v>647.92999999999995</v>
      </c>
      <c r="AT32">
        <v>302.72000000000003</v>
      </c>
      <c r="AU32" s="1">
        <v>11296.02</v>
      </c>
      <c r="AV32" s="1">
        <v>6523.21</v>
      </c>
      <c r="AW32">
        <v>0.49669999999999997</v>
      </c>
      <c r="AX32" s="1">
        <v>4217.12</v>
      </c>
      <c r="AY32">
        <v>0.3211</v>
      </c>
      <c r="AZ32" s="1">
        <v>1453.01</v>
      </c>
      <c r="BA32">
        <v>0.1106</v>
      </c>
      <c r="BB32">
        <v>940.9</v>
      </c>
      <c r="BC32">
        <v>7.1599999999999997E-2</v>
      </c>
      <c r="BD32" s="1">
        <v>13134.24</v>
      </c>
      <c r="BE32" s="1">
        <v>5877.32</v>
      </c>
      <c r="BF32">
        <v>1.6742999999999999</v>
      </c>
      <c r="BG32">
        <v>0.52280000000000004</v>
      </c>
      <c r="BH32">
        <v>0.23469999999999999</v>
      </c>
      <c r="BI32">
        <v>0.1968</v>
      </c>
      <c r="BJ32">
        <v>0.03</v>
      </c>
      <c r="BK32">
        <v>1.5599999999999999E-2</v>
      </c>
    </row>
    <row r="33" spans="1:63" x14ac:dyDescent="0.25">
      <c r="A33" t="s">
        <v>34</v>
      </c>
      <c r="B33">
        <v>47241</v>
      </c>
      <c r="C33">
        <v>30.48</v>
      </c>
      <c r="D33">
        <v>239.6</v>
      </c>
      <c r="E33" s="1">
        <v>7302.19</v>
      </c>
      <c r="F33" s="1">
        <v>7146.21</v>
      </c>
      <c r="G33">
        <v>7.2499999999999995E-2</v>
      </c>
      <c r="H33">
        <v>1E-3</v>
      </c>
      <c r="I33">
        <v>6.6500000000000004E-2</v>
      </c>
      <c r="J33">
        <v>1E-3</v>
      </c>
      <c r="K33">
        <v>5.96E-2</v>
      </c>
      <c r="L33">
        <v>0.74880000000000002</v>
      </c>
      <c r="M33">
        <v>5.0700000000000002E-2</v>
      </c>
      <c r="N33">
        <v>0.1673</v>
      </c>
      <c r="O33">
        <v>4.1399999999999999E-2</v>
      </c>
      <c r="P33">
        <v>0.1216</v>
      </c>
      <c r="Q33" s="1">
        <v>75485.41</v>
      </c>
      <c r="R33">
        <v>0.1618</v>
      </c>
      <c r="S33">
        <v>0.20130000000000001</v>
      </c>
      <c r="T33">
        <v>0.63690000000000002</v>
      </c>
      <c r="U33">
        <v>40.44</v>
      </c>
      <c r="V33" s="1">
        <v>99733.41</v>
      </c>
      <c r="W33">
        <v>177.86</v>
      </c>
      <c r="X33" s="1">
        <v>221184.07</v>
      </c>
      <c r="Y33">
        <v>0.76600000000000001</v>
      </c>
      <c r="Z33">
        <v>0.20019999999999999</v>
      </c>
      <c r="AA33">
        <v>3.39E-2</v>
      </c>
      <c r="AB33">
        <v>0.23400000000000001</v>
      </c>
      <c r="AC33">
        <v>221.18</v>
      </c>
      <c r="AD33" s="1">
        <v>9374.7099999999991</v>
      </c>
      <c r="AE33">
        <v>905.06</v>
      </c>
      <c r="AF33" s="1">
        <v>233187.23</v>
      </c>
      <c r="AG33" t="s">
        <v>3</v>
      </c>
      <c r="AH33" s="1">
        <v>52066</v>
      </c>
      <c r="AI33" s="1">
        <v>102344.58</v>
      </c>
      <c r="AJ33">
        <v>72.97</v>
      </c>
      <c r="AK33">
        <v>39.49</v>
      </c>
      <c r="AL33">
        <v>45.81</v>
      </c>
      <c r="AM33">
        <v>4.96</v>
      </c>
      <c r="AN33" s="1">
        <v>1416.55</v>
      </c>
      <c r="AO33">
        <v>0.64390000000000003</v>
      </c>
      <c r="AP33" s="1">
        <v>1406.93</v>
      </c>
      <c r="AQ33" s="1">
        <v>1997.53</v>
      </c>
      <c r="AR33" s="1">
        <v>7488.76</v>
      </c>
      <c r="AS33">
        <v>875.01</v>
      </c>
      <c r="AT33">
        <v>429.17</v>
      </c>
      <c r="AU33" s="1">
        <v>12197.41</v>
      </c>
      <c r="AV33" s="1">
        <v>3158.15</v>
      </c>
      <c r="AW33">
        <v>0.24479999999999999</v>
      </c>
      <c r="AX33" s="1">
        <v>8164.86</v>
      </c>
      <c r="AY33">
        <v>0.63280000000000003</v>
      </c>
      <c r="AZ33" s="1">
        <v>1103.25</v>
      </c>
      <c r="BA33">
        <v>8.5500000000000007E-2</v>
      </c>
      <c r="BB33">
        <v>477.28</v>
      </c>
      <c r="BC33">
        <v>3.6999999999999998E-2</v>
      </c>
      <c r="BD33" s="1">
        <v>12903.54</v>
      </c>
      <c r="BE33" s="1">
        <v>1824.71</v>
      </c>
      <c r="BF33">
        <v>0.20730000000000001</v>
      </c>
      <c r="BG33">
        <v>0.60670000000000002</v>
      </c>
      <c r="BH33">
        <v>0.2331</v>
      </c>
      <c r="BI33">
        <v>0.12</v>
      </c>
      <c r="BJ33">
        <v>2.3699999999999999E-2</v>
      </c>
      <c r="BK33">
        <v>1.6500000000000001E-2</v>
      </c>
    </row>
    <row r="34" spans="1:63" x14ac:dyDescent="0.25">
      <c r="A34" t="s">
        <v>35</v>
      </c>
      <c r="B34">
        <v>43562</v>
      </c>
      <c r="C34">
        <v>16.14</v>
      </c>
      <c r="D34">
        <v>265.45</v>
      </c>
      <c r="E34" s="1">
        <v>4285.1400000000003</v>
      </c>
      <c r="F34" s="1">
        <v>3788.12</v>
      </c>
      <c r="G34">
        <v>2.1899999999999999E-2</v>
      </c>
      <c r="H34">
        <v>1.1000000000000001E-3</v>
      </c>
      <c r="I34">
        <v>0.34029999999999999</v>
      </c>
      <c r="J34">
        <v>1.5E-3</v>
      </c>
      <c r="K34">
        <v>0.1091</v>
      </c>
      <c r="L34">
        <v>0.43430000000000002</v>
      </c>
      <c r="M34">
        <v>9.1899999999999996E-2</v>
      </c>
      <c r="N34">
        <v>0.67579999999999996</v>
      </c>
      <c r="O34">
        <v>5.04E-2</v>
      </c>
      <c r="P34">
        <v>0.16980000000000001</v>
      </c>
      <c r="Q34" s="1">
        <v>65977.61</v>
      </c>
      <c r="R34">
        <v>0.2409</v>
      </c>
      <c r="S34">
        <v>0.216</v>
      </c>
      <c r="T34">
        <v>0.54300000000000004</v>
      </c>
      <c r="U34">
        <v>27.82</v>
      </c>
      <c r="V34" s="1">
        <v>90014.56</v>
      </c>
      <c r="W34">
        <v>151.53</v>
      </c>
      <c r="X34" s="1">
        <v>107988.28</v>
      </c>
      <c r="Y34">
        <v>0.66259999999999997</v>
      </c>
      <c r="Z34">
        <v>0.28289999999999998</v>
      </c>
      <c r="AA34">
        <v>5.45E-2</v>
      </c>
      <c r="AB34">
        <v>0.33739999999999998</v>
      </c>
      <c r="AC34">
        <v>107.99</v>
      </c>
      <c r="AD34" s="1">
        <v>4985.22</v>
      </c>
      <c r="AE34">
        <v>556.94000000000005</v>
      </c>
      <c r="AF34" s="1">
        <v>104433.31</v>
      </c>
      <c r="AG34" t="s">
        <v>3</v>
      </c>
      <c r="AH34" s="1">
        <v>31882</v>
      </c>
      <c r="AI34" s="1">
        <v>45726.87</v>
      </c>
      <c r="AJ34">
        <v>66.27</v>
      </c>
      <c r="AK34">
        <v>42.39</v>
      </c>
      <c r="AL34">
        <v>48.69</v>
      </c>
      <c r="AM34">
        <v>5.01</v>
      </c>
      <c r="AN34">
        <v>806.24</v>
      </c>
      <c r="AO34">
        <v>1.0826</v>
      </c>
      <c r="AP34" s="1">
        <v>1642.59</v>
      </c>
      <c r="AQ34" s="1">
        <v>2238.16</v>
      </c>
      <c r="AR34" s="1">
        <v>7345.41</v>
      </c>
      <c r="AS34">
        <v>888.76</v>
      </c>
      <c r="AT34">
        <v>482.5</v>
      </c>
      <c r="AU34" s="1">
        <v>12597.43</v>
      </c>
      <c r="AV34" s="1">
        <v>7198.9</v>
      </c>
      <c r="AW34">
        <v>0.49559999999999998</v>
      </c>
      <c r="AX34" s="1">
        <v>5079.7</v>
      </c>
      <c r="AY34">
        <v>0.34970000000000001</v>
      </c>
      <c r="AZ34" s="1">
        <v>1016.01</v>
      </c>
      <c r="BA34">
        <v>6.9900000000000004E-2</v>
      </c>
      <c r="BB34" s="1">
        <v>1231.52</v>
      </c>
      <c r="BC34">
        <v>8.48E-2</v>
      </c>
      <c r="BD34" s="1">
        <v>14526.13</v>
      </c>
      <c r="BE34" s="1">
        <v>4836.3100000000004</v>
      </c>
      <c r="BF34">
        <v>1.7979000000000001</v>
      </c>
      <c r="BG34">
        <v>0.52969999999999995</v>
      </c>
      <c r="BH34">
        <v>0.2102</v>
      </c>
      <c r="BI34">
        <v>0.2208</v>
      </c>
      <c r="BJ34">
        <v>2.29E-2</v>
      </c>
      <c r="BK34">
        <v>1.6500000000000001E-2</v>
      </c>
    </row>
    <row r="35" spans="1:63" x14ac:dyDescent="0.25">
      <c r="A35" t="s">
        <v>36</v>
      </c>
      <c r="B35">
        <v>43570</v>
      </c>
      <c r="C35">
        <v>57.62</v>
      </c>
      <c r="D35">
        <v>23.77</v>
      </c>
      <c r="E35" s="1">
        <v>1369.52</v>
      </c>
      <c r="F35" s="1">
        <v>1322.36</v>
      </c>
      <c r="G35">
        <v>3.5000000000000001E-3</v>
      </c>
      <c r="H35">
        <v>4.0000000000000002E-4</v>
      </c>
      <c r="I35">
        <v>1.7600000000000001E-2</v>
      </c>
      <c r="J35">
        <v>6.9999999999999999E-4</v>
      </c>
      <c r="K35">
        <v>3.5499999999999997E-2</v>
      </c>
      <c r="L35">
        <v>0.88980000000000004</v>
      </c>
      <c r="M35">
        <v>5.2400000000000002E-2</v>
      </c>
      <c r="N35">
        <v>0.52759999999999996</v>
      </c>
      <c r="O35">
        <v>3.0999999999999999E-3</v>
      </c>
      <c r="P35">
        <v>0.1787</v>
      </c>
      <c r="Q35" s="1">
        <v>54728.5</v>
      </c>
      <c r="R35">
        <v>0.22270000000000001</v>
      </c>
      <c r="S35">
        <v>0.19900000000000001</v>
      </c>
      <c r="T35">
        <v>0.57820000000000005</v>
      </c>
      <c r="U35">
        <v>11.08</v>
      </c>
      <c r="V35" s="1">
        <v>73232.240000000005</v>
      </c>
      <c r="W35">
        <v>119.12</v>
      </c>
      <c r="X35" s="1">
        <v>146091.59</v>
      </c>
      <c r="Y35">
        <v>0.68720000000000003</v>
      </c>
      <c r="Z35">
        <v>0.17799999999999999</v>
      </c>
      <c r="AA35">
        <v>0.1348</v>
      </c>
      <c r="AB35">
        <v>0.31280000000000002</v>
      </c>
      <c r="AC35">
        <v>146.09</v>
      </c>
      <c r="AD35" s="1">
        <v>4130.26</v>
      </c>
      <c r="AE35">
        <v>438.24</v>
      </c>
      <c r="AF35" s="1">
        <v>124152.81</v>
      </c>
      <c r="AG35" t="s">
        <v>3</v>
      </c>
      <c r="AH35" s="1">
        <v>31095</v>
      </c>
      <c r="AI35" s="1">
        <v>48575.1</v>
      </c>
      <c r="AJ35">
        <v>43.02</v>
      </c>
      <c r="AK35">
        <v>24.98</v>
      </c>
      <c r="AL35">
        <v>30.34</v>
      </c>
      <c r="AM35">
        <v>4.13</v>
      </c>
      <c r="AN35" s="1">
        <v>1141.58</v>
      </c>
      <c r="AO35">
        <v>0.96599999999999997</v>
      </c>
      <c r="AP35" s="1">
        <v>1557.82</v>
      </c>
      <c r="AQ35" s="1">
        <v>2123.29</v>
      </c>
      <c r="AR35" s="1">
        <v>6870.61</v>
      </c>
      <c r="AS35">
        <v>730.57</v>
      </c>
      <c r="AT35">
        <v>277.64999999999998</v>
      </c>
      <c r="AU35" s="1">
        <v>11559.94</v>
      </c>
      <c r="AV35" s="1">
        <v>7369.02</v>
      </c>
      <c r="AW35">
        <v>0.53200000000000003</v>
      </c>
      <c r="AX35" s="1">
        <v>3957.67</v>
      </c>
      <c r="AY35">
        <v>0.28570000000000001</v>
      </c>
      <c r="AZ35" s="1">
        <v>1415.18</v>
      </c>
      <c r="BA35">
        <v>0.1022</v>
      </c>
      <c r="BB35" s="1">
        <v>1109.73</v>
      </c>
      <c r="BC35">
        <v>8.0100000000000005E-2</v>
      </c>
      <c r="BD35" s="1">
        <v>13851.6</v>
      </c>
      <c r="BE35" s="1">
        <v>6227.89</v>
      </c>
      <c r="BF35">
        <v>2.0314999999999999</v>
      </c>
      <c r="BG35">
        <v>0.50860000000000005</v>
      </c>
      <c r="BH35">
        <v>0.22309999999999999</v>
      </c>
      <c r="BI35">
        <v>0.216</v>
      </c>
      <c r="BJ35">
        <v>3.2300000000000002E-2</v>
      </c>
      <c r="BK35">
        <v>0.02</v>
      </c>
    </row>
    <row r="36" spans="1:63" x14ac:dyDescent="0.25">
      <c r="A36" t="s">
        <v>37</v>
      </c>
      <c r="B36">
        <v>43588</v>
      </c>
      <c r="C36">
        <v>45.9</v>
      </c>
      <c r="D36">
        <v>53.29</v>
      </c>
      <c r="E36" s="1">
        <v>2446.19</v>
      </c>
      <c r="F36" s="1">
        <v>2288.9699999999998</v>
      </c>
      <c r="G36">
        <v>8.0999999999999996E-3</v>
      </c>
      <c r="H36">
        <v>6.9999999999999999E-4</v>
      </c>
      <c r="I36">
        <v>2.9899999999999999E-2</v>
      </c>
      <c r="J36">
        <v>8.9999999999999998E-4</v>
      </c>
      <c r="K36">
        <v>7.2999999999999995E-2</v>
      </c>
      <c r="L36">
        <v>0.82750000000000001</v>
      </c>
      <c r="M36">
        <v>0.06</v>
      </c>
      <c r="N36">
        <v>0.47910000000000003</v>
      </c>
      <c r="O36">
        <v>2.07E-2</v>
      </c>
      <c r="P36">
        <v>0.1512</v>
      </c>
      <c r="Q36" s="1">
        <v>61239.25</v>
      </c>
      <c r="R36">
        <v>0.1958</v>
      </c>
      <c r="S36">
        <v>0.17269999999999999</v>
      </c>
      <c r="T36">
        <v>0.63149999999999995</v>
      </c>
      <c r="U36">
        <v>17.350000000000001</v>
      </c>
      <c r="V36" s="1">
        <v>80265.09</v>
      </c>
      <c r="W36">
        <v>136.26</v>
      </c>
      <c r="X36" s="1">
        <v>147413.79</v>
      </c>
      <c r="Y36">
        <v>0.73370000000000002</v>
      </c>
      <c r="Z36">
        <v>0.20300000000000001</v>
      </c>
      <c r="AA36">
        <v>6.3299999999999995E-2</v>
      </c>
      <c r="AB36">
        <v>0.26629999999999998</v>
      </c>
      <c r="AC36">
        <v>147.41</v>
      </c>
      <c r="AD36" s="1">
        <v>4699.6099999999997</v>
      </c>
      <c r="AE36">
        <v>536.17999999999995</v>
      </c>
      <c r="AF36" s="1">
        <v>139328.57999999999</v>
      </c>
      <c r="AG36" t="s">
        <v>3</v>
      </c>
      <c r="AH36" s="1">
        <v>32155</v>
      </c>
      <c r="AI36" s="1">
        <v>52502.41</v>
      </c>
      <c r="AJ36">
        <v>49.23</v>
      </c>
      <c r="AK36">
        <v>29.59</v>
      </c>
      <c r="AL36">
        <v>35.770000000000003</v>
      </c>
      <c r="AM36">
        <v>4.16</v>
      </c>
      <c r="AN36" s="1">
        <v>1107.6500000000001</v>
      </c>
      <c r="AO36">
        <v>0.99939999999999996</v>
      </c>
      <c r="AP36" s="1">
        <v>1456.62</v>
      </c>
      <c r="AQ36" s="1">
        <v>1881.06</v>
      </c>
      <c r="AR36" s="1">
        <v>6839.9</v>
      </c>
      <c r="AS36">
        <v>687.25</v>
      </c>
      <c r="AT36">
        <v>311.73</v>
      </c>
      <c r="AU36" s="1">
        <v>11176.57</v>
      </c>
      <c r="AV36" s="1">
        <v>6031.66</v>
      </c>
      <c r="AW36">
        <v>0.47599999999999998</v>
      </c>
      <c r="AX36" s="1">
        <v>4607.67</v>
      </c>
      <c r="AY36">
        <v>0.36370000000000002</v>
      </c>
      <c r="AZ36" s="1">
        <v>1144.9100000000001</v>
      </c>
      <c r="BA36">
        <v>9.0399999999999994E-2</v>
      </c>
      <c r="BB36">
        <v>886</v>
      </c>
      <c r="BC36">
        <v>6.9900000000000004E-2</v>
      </c>
      <c r="BD36" s="1">
        <v>12670.24</v>
      </c>
      <c r="BE36" s="1">
        <v>4499.91</v>
      </c>
      <c r="BF36">
        <v>1.2690999999999999</v>
      </c>
      <c r="BG36">
        <v>0.53010000000000002</v>
      </c>
      <c r="BH36">
        <v>0.219</v>
      </c>
      <c r="BI36">
        <v>0.21249999999999999</v>
      </c>
      <c r="BJ36">
        <v>2.3099999999999999E-2</v>
      </c>
      <c r="BK36">
        <v>1.5299999999999999E-2</v>
      </c>
    </row>
    <row r="37" spans="1:63" x14ac:dyDescent="0.25">
      <c r="A37" t="s">
        <v>38</v>
      </c>
      <c r="B37">
        <v>43596</v>
      </c>
      <c r="C37">
        <v>100.24</v>
      </c>
      <c r="D37">
        <v>20.190000000000001</v>
      </c>
      <c r="E37" s="1">
        <v>2023.44</v>
      </c>
      <c r="F37" s="1">
        <v>1935.98</v>
      </c>
      <c r="G37">
        <v>6.7999999999999996E-3</v>
      </c>
      <c r="H37">
        <v>3.8999999999999998E-3</v>
      </c>
      <c r="I37">
        <v>1.37E-2</v>
      </c>
      <c r="J37">
        <v>1.1000000000000001E-3</v>
      </c>
      <c r="K37">
        <v>4.82E-2</v>
      </c>
      <c r="L37">
        <v>0.88139999999999996</v>
      </c>
      <c r="M37">
        <v>4.4999999999999998E-2</v>
      </c>
      <c r="N37">
        <v>0.42909999999999998</v>
      </c>
      <c r="O37">
        <v>8.8999999999999999E-3</v>
      </c>
      <c r="P37">
        <v>0.15029999999999999</v>
      </c>
      <c r="Q37" s="1">
        <v>60269.45</v>
      </c>
      <c r="R37">
        <v>0.19289999999999999</v>
      </c>
      <c r="S37">
        <v>0.19520000000000001</v>
      </c>
      <c r="T37">
        <v>0.6119</v>
      </c>
      <c r="U37">
        <v>14.84</v>
      </c>
      <c r="V37" s="1">
        <v>78202.259999999995</v>
      </c>
      <c r="W37">
        <v>132.19</v>
      </c>
      <c r="X37" s="1">
        <v>169922.24</v>
      </c>
      <c r="Y37">
        <v>0.74429999999999996</v>
      </c>
      <c r="Z37">
        <v>0.18390000000000001</v>
      </c>
      <c r="AA37">
        <v>7.1800000000000003E-2</v>
      </c>
      <c r="AB37">
        <v>0.25569999999999998</v>
      </c>
      <c r="AC37">
        <v>169.92</v>
      </c>
      <c r="AD37" s="1">
        <v>4868.93</v>
      </c>
      <c r="AE37">
        <v>539.88</v>
      </c>
      <c r="AF37" s="1">
        <v>160201.39000000001</v>
      </c>
      <c r="AG37" t="s">
        <v>3</v>
      </c>
      <c r="AH37" s="1">
        <v>34491</v>
      </c>
      <c r="AI37" s="1">
        <v>54868.62</v>
      </c>
      <c r="AJ37">
        <v>43.07</v>
      </c>
      <c r="AK37">
        <v>26.52</v>
      </c>
      <c r="AL37">
        <v>32.4</v>
      </c>
      <c r="AM37">
        <v>4.04</v>
      </c>
      <c r="AN37" s="1">
        <v>1270.08</v>
      </c>
      <c r="AO37">
        <v>1.1476999999999999</v>
      </c>
      <c r="AP37" s="1">
        <v>1404.27</v>
      </c>
      <c r="AQ37" s="1">
        <v>2000.24</v>
      </c>
      <c r="AR37" s="1">
        <v>6747.69</v>
      </c>
      <c r="AS37">
        <v>714.37</v>
      </c>
      <c r="AT37">
        <v>294.95999999999998</v>
      </c>
      <c r="AU37" s="1">
        <v>11161.53</v>
      </c>
      <c r="AV37" s="1">
        <v>5504.48</v>
      </c>
      <c r="AW37">
        <v>0.42630000000000001</v>
      </c>
      <c r="AX37" s="1">
        <v>5224.22</v>
      </c>
      <c r="AY37">
        <v>0.40460000000000002</v>
      </c>
      <c r="AZ37" s="1">
        <v>1311.33</v>
      </c>
      <c r="BA37">
        <v>0.1016</v>
      </c>
      <c r="BB37">
        <v>872.91</v>
      </c>
      <c r="BC37">
        <v>6.7599999999999993E-2</v>
      </c>
      <c r="BD37" s="1">
        <v>12912.94</v>
      </c>
      <c r="BE37" s="1">
        <v>4152.93</v>
      </c>
      <c r="BF37">
        <v>1.1227</v>
      </c>
      <c r="BG37">
        <v>0.53039999999999998</v>
      </c>
      <c r="BH37">
        <v>0.2248</v>
      </c>
      <c r="BI37">
        <v>0.19409999999999999</v>
      </c>
      <c r="BJ37">
        <v>2.87E-2</v>
      </c>
      <c r="BK37">
        <v>2.1899999999999999E-2</v>
      </c>
    </row>
    <row r="38" spans="1:63" x14ac:dyDescent="0.25">
      <c r="A38" t="s">
        <v>39</v>
      </c>
      <c r="B38">
        <v>43604</v>
      </c>
      <c r="C38">
        <v>36.950000000000003</v>
      </c>
      <c r="D38">
        <v>35.67</v>
      </c>
      <c r="E38" s="1">
        <v>1318.22</v>
      </c>
      <c r="F38" s="1">
        <v>1242.3399999999999</v>
      </c>
      <c r="G38">
        <v>3.0999999999999999E-3</v>
      </c>
      <c r="H38">
        <v>5.0000000000000001E-4</v>
      </c>
      <c r="I38">
        <v>1.9699999999999999E-2</v>
      </c>
      <c r="J38">
        <v>1E-3</v>
      </c>
      <c r="K38">
        <v>2.3800000000000002E-2</v>
      </c>
      <c r="L38">
        <v>0.89710000000000001</v>
      </c>
      <c r="M38">
        <v>5.4699999999999999E-2</v>
      </c>
      <c r="N38">
        <v>0.53259999999999996</v>
      </c>
      <c r="O38">
        <v>1.8E-3</v>
      </c>
      <c r="P38">
        <v>0.16520000000000001</v>
      </c>
      <c r="Q38" s="1">
        <v>53925.99</v>
      </c>
      <c r="R38">
        <v>0.2205</v>
      </c>
      <c r="S38">
        <v>0.2049</v>
      </c>
      <c r="T38">
        <v>0.57450000000000001</v>
      </c>
      <c r="U38">
        <v>11.31</v>
      </c>
      <c r="V38" s="1">
        <v>67827.67</v>
      </c>
      <c r="W38">
        <v>112.06</v>
      </c>
      <c r="X38" s="1">
        <v>139899.94</v>
      </c>
      <c r="Y38">
        <v>0.67779999999999996</v>
      </c>
      <c r="Z38">
        <v>0.18410000000000001</v>
      </c>
      <c r="AA38">
        <v>0.1381</v>
      </c>
      <c r="AB38">
        <v>0.32219999999999999</v>
      </c>
      <c r="AC38">
        <v>139.9</v>
      </c>
      <c r="AD38" s="1">
        <v>4159.91</v>
      </c>
      <c r="AE38">
        <v>453.47</v>
      </c>
      <c r="AF38" s="1">
        <v>118633.52</v>
      </c>
      <c r="AG38" t="s">
        <v>3</v>
      </c>
      <c r="AH38" s="1">
        <v>31898</v>
      </c>
      <c r="AI38" s="1">
        <v>49237.74</v>
      </c>
      <c r="AJ38">
        <v>45.58</v>
      </c>
      <c r="AK38">
        <v>25.93</v>
      </c>
      <c r="AL38">
        <v>34.130000000000003</v>
      </c>
      <c r="AM38">
        <v>4.45</v>
      </c>
      <c r="AN38" s="1">
        <v>1491.06</v>
      </c>
      <c r="AO38">
        <v>0.87290000000000001</v>
      </c>
      <c r="AP38" s="1">
        <v>1592.22</v>
      </c>
      <c r="AQ38" s="1">
        <v>2032.66</v>
      </c>
      <c r="AR38" s="1">
        <v>6723.52</v>
      </c>
      <c r="AS38">
        <v>713.54</v>
      </c>
      <c r="AT38">
        <v>315.11</v>
      </c>
      <c r="AU38" s="1">
        <v>11377.05</v>
      </c>
      <c r="AV38" s="1">
        <v>7426.74</v>
      </c>
      <c r="AW38">
        <v>0.53969999999999996</v>
      </c>
      <c r="AX38" s="1">
        <v>3965.96</v>
      </c>
      <c r="AY38">
        <v>0.28820000000000001</v>
      </c>
      <c r="AZ38" s="1">
        <v>1364.29</v>
      </c>
      <c r="BA38">
        <v>9.9099999999999994E-2</v>
      </c>
      <c r="BB38" s="1">
        <v>1004.42</v>
      </c>
      <c r="BC38">
        <v>7.2999999999999995E-2</v>
      </c>
      <c r="BD38" s="1">
        <v>13761.41</v>
      </c>
      <c r="BE38" s="1">
        <v>5876.87</v>
      </c>
      <c r="BF38">
        <v>1.8090999999999999</v>
      </c>
      <c r="BG38">
        <v>0.49249999999999999</v>
      </c>
      <c r="BH38">
        <v>0.22109999999999999</v>
      </c>
      <c r="BI38">
        <v>0.23519999999999999</v>
      </c>
      <c r="BJ38">
        <v>3.0099999999999998E-2</v>
      </c>
      <c r="BK38">
        <v>2.1100000000000001E-2</v>
      </c>
    </row>
    <row r="39" spans="1:63" x14ac:dyDescent="0.25">
      <c r="A39" t="s">
        <v>40</v>
      </c>
      <c r="B39">
        <v>48074</v>
      </c>
      <c r="C39">
        <v>120.71</v>
      </c>
      <c r="D39">
        <v>11.46</v>
      </c>
      <c r="E39" s="1">
        <v>1383.31</v>
      </c>
      <c r="F39" s="1">
        <v>1393.39</v>
      </c>
      <c r="G39">
        <v>3.5999999999999999E-3</v>
      </c>
      <c r="H39">
        <v>2.9999999999999997E-4</v>
      </c>
      <c r="I39">
        <v>5.8999999999999999E-3</v>
      </c>
      <c r="J39">
        <v>8.9999999999999998E-4</v>
      </c>
      <c r="K39">
        <v>2.8500000000000001E-2</v>
      </c>
      <c r="L39">
        <v>0.93530000000000002</v>
      </c>
      <c r="M39">
        <v>2.5399999999999999E-2</v>
      </c>
      <c r="N39">
        <v>0.2928</v>
      </c>
      <c r="O39">
        <v>1.1000000000000001E-3</v>
      </c>
      <c r="P39">
        <v>0.1409</v>
      </c>
      <c r="Q39" s="1">
        <v>59387.62</v>
      </c>
      <c r="R39">
        <v>0.21940000000000001</v>
      </c>
      <c r="S39">
        <v>0.18279999999999999</v>
      </c>
      <c r="T39">
        <v>0.5978</v>
      </c>
      <c r="U39">
        <v>12.29</v>
      </c>
      <c r="V39" s="1">
        <v>73855.429999999993</v>
      </c>
      <c r="W39">
        <v>108.02</v>
      </c>
      <c r="X39" s="1">
        <v>197397.32</v>
      </c>
      <c r="Y39">
        <v>0.76980000000000004</v>
      </c>
      <c r="Z39">
        <v>6.88E-2</v>
      </c>
      <c r="AA39">
        <v>0.16139999999999999</v>
      </c>
      <c r="AB39">
        <v>0.23019999999999999</v>
      </c>
      <c r="AC39">
        <v>197.4</v>
      </c>
      <c r="AD39" s="1">
        <v>5123.87</v>
      </c>
      <c r="AE39">
        <v>497.25</v>
      </c>
      <c r="AF39" s="1">
        <v>179180.16</v>
      </c>
      <c r="AG39" t="s">
        <v>3</v>
      </c>
      <c r="AH39" s="1">
        <v>38675</v>
      </c>
      <c r="AI39" s="1">
        <v>60973.47</v>
      </c>
      <c r="AJ39">
        <v>36.51</v>
      </c>
      <c r="AK39">
        <v>23.35</v>
      </c>
      <c r="AL39">
        <v>25.87</v>
      </c>
      <c r="AM39">
        <v>4.01</v>
      </c>
      <c r="AN39" s="1">
        <v>1692.25</v>
      </c>
      <c r="AO39">
        <v>1.1855</v>
      </c>
      <c r="AP39" s="1">
        <v>1431.39</v>
      </c>
      <c r="AQ39" s="1">
        <v>2186.86</v>
      </c>
      <c r="AR39" s="1">
        <v>6636.25</v>
      </c>
      <c r="AS39">
        <v>663.94</v>
      </c>
      <c r="AT39">
        <v>383.57</v>
      </c>
      <c r="AU39" s="1">
        <v>11302.01</v>
      </c>
      <c r="AV39" s="1">
        <v>5784.29</v>
      </c>
      <c r="AW39">
        <v>0.44209999999999999</v>
      </c>
      <c r="AX39" s="1">
        <v>5196.0600000000004</v>
      </c>
      <c r="AY39">
        <v>0.39710000000000001</v>
      </c>
      <c r="AZ39" s="1">
        <v>1475.14</v>
      </c>
      <c r="BA39">
        <v>0.11269999999999999</v>
      </c>
      <c r="BB39">
        <v>628.07000000000005</v>
      </c>
      <c r="BC39">
        <v>4.8000000000000001E-2</v>
      </c>
      <c r="BD39" s="1">
        <v>13083.57</v>
      </c>
      <c r="BE39" s="1">
        <v>5148.8900000000003</v>
      </c>
      <c r="BF39">
        <v>1.2833000000000001</v>
      </c>
      <c r="BG39">
        <v>0.54449999999999998</v>
      </c>
      <c r="BH39">
        <v>0.23200000000000001</v>
      </c>
      <c r="BI39">
        <v>0.16800000000000001</v>
      </c>
      <c r="BJ39">
        <v>3.0499999999999999E-2</v>
      </c>
      <c r="BK39">
        <v>2.5000000000000001E-2</v>
      </c>
    </row>
    <row r="40" spans="1:63" x14ac:dyDescent="0.25">
      <c r="A40" t="s">
        <v>41</v>
      </c>
      <c r="B40">
        <v>48926</v>
      </c>
      <c r="C40">
        <v>90.24</v>
      </c>
      <c r="D40">
        <v>16.899999999999999</v>
      </c>
      <c r="E40" s="1">
        <v>1525.09</v>
      </c>
      <c r="F40" s="1">
        <v>1499.3</v>
      </c>
      <c r="G40">
        <v>4.1000000000000003E-3</v>
      </c>
      <c r="H40">
        <v>2.9999999999999997E-4</v>
      </c>
      <c r="I40">
        <v>7.6E-3</v>
      </c>
      <c r="J40">
        <v>1E-3</v>
      </c>
      <c r="K40">
        <v>2.5999999999999999E-2</v>
      </c>
      <c r="L40">
        <v>0.93049999999999999</v>
      </c>
      <c r="M40">
        <v>3.04E-2</v>
      </c>
      <c r="N40">
        <v>0.3</v>
      </c>
      <c r="O40">
        <v>2.2000000000000001E-3</v>
      </c>
      <c r="P40">
        <v>0.1353</v>
      </c>
      <c r="Q40" s="1">
        <v>60364.61</v>
      </c>
      <c r="R40">
        <v>0.2049</v>
      </c>
      <c r="S40">
        <v>0.1971</v>
      </c>
      <c r="T40">
        <v>0.59799999999999998</v>
      </c>
      <c r="U40">
        <v>12.51</v>
      </c>
      <c r="V40" s="1">
        <v>76857.039999999994</v>
      </c>
      <c r="W40">
        <v>116.97</v>
      </c>
      <c r="X40" s="1">
        <v>231857.69</v>
      </c>
      <c r="Y40">
        <v>0.68530000000000002</v>
      </c>
      <c r="Z40">
        <v>0.11219999999999999</v>
      </c>
      <c r="AA40">
        <v>0.20250000000000001</v>
      </c>
      <c r="AB40">
        <v>0.31469999999999998</v>
      </c>
      <c r="AC40">
        <v>231.86</v>
      </c>
      <c r="AD40" s="1">
        <v>7175.98</v>
      </c>
      <c r="AE40">
        <v>597.75</v>
      </c>
      <c r="AF40" s="1">
        <v>193159.58</v>
      </c>
      <c r="AG40" t="s">
        <v>3</v>
      </c>
      <c r="AH40" s="1">
        <v>38329</v>
      </c>
      <c r="AI40" s="1">
        <v>62086.75</v>
      </c>
      <c r="AJ40">
        <v>44.73</v>
      </c>
      <c r="AK40">
        <v>26.45</v>
      </c>
      <c r="AL40">
        <v>29.82</v>
      </c>
      <c r="AM40">
        <v>4.57</v>
      </c>
      <c r="AN40" s="1">
        <v>1852.52</v>
      </c>
      <c r="AO40">
        <v>1.1094999999999999</v>
      </c>
      <c r="AP40" s="1">
        <v>1448.07</v>
      </c>
      <c r="AQ40" s="1">
        <v>2117.12</v>
      </c>
      <c r="AR40" s="1">
        <v>6851.42</v>
      </c>
      <c r="AS40">
        <v>700.83</v>
      </c>
      <c r="AT40">
        <v>310.39</v>
      </c>
      <c r="AU40" s="1">
        <v>11427.83</v>
      </c>
      <c r="AV40" s="1">
        <v>5072.57</v>
      </c>
      <c r="AW40">
        <v>0.36930000000000002</v>
      </c>
      <c r="AX40" s="1">
        <v>6381.78</v>
      </c>
      <c r="AY40">
        <v>0.4647</v>
      </c>
      <c r="AZ40" s="1">
        <v>1637.08</v>
      </c>
      <c r="BA40">
        <v>0.1192</v>
      </c>
      <c r="BB40">
        <v>642.61</v>
      </c>
      <c r="BC40">
        <v>4.6800000000000001E-2</v>
      </c>
      <c r="BD40" s="1">
        <v>13734.04</v>
      </c>
      <c r="BE40" s="1">
        <v>4168.46</v>
      </c>
      <c r="BF40">
        <v>0.89890000000000003</v>
      </c>
      <c r="BG40">
        <v>0.53249999999999997</v>
      </c>
      <c r="BH40">
        <v>0.22470000000000001</v>
      </c>
      <c r="BI40">
        <v>0.19789999999999999</v>
      </c>
      <c r="BJ40">
        <v>3.0200000000000001E-2</v>
      </c>
      <c r="BK40">
        <v>1.47E-2</v>
      </c>
    </row>
    <row r="41" spans="1:63" x14ac:dyDescent="0.25">
      <c r="A41" t="s">
        <v>42</v>
      </c>
      <c r="B41">
        <v>43612</v>
      </c>
      <c r="C41">
        <v>28.43</v>
      </c>
      <c r="D41">
        <v>218.54</v>
      </c>
      <c r="E41" s="1">
        <v>6212.76</v>
      </c>
      <c r="F41" s="1">
        <v>5885.51</v>
      </c>
      <c r="G41">
        <v>2.63E-2</v>
      </c>
      <c r="H41">
        <v>1.1000000000000001E-3</v>
      </c>
      <c r="I41">
        <v>9.2299999999999993E-2</v>
      </c>
      <c r="J41">
        <v>1.2999999999999999E-3</v>
      </c>
      <c r="K41">
        <v>6.6500000000000004E-2</v>
      </c>
      <c r="L41">
        <v>0.74480000000000002</v>
      </c>
      <c r="M41">
        <v>6.7799999999999999E-2</v>
      </c>
      <c r="N41">
        <v>0.37659999999999999</v>
      </c>
      <c r="O41">
        <v>2.75E-2</v>
      </c>
      <c r="P41">
        <v>0.1522</v>
      </c>
      <c r="Q41" s="1">
        <v>69260.7</v>
      </c>
      <c r="R41">
        <v>0.18229999999999999</v>
      </c>
      <c r="S41">
        <v>0.18410000000000001</v>
      </c>
      <c r="T41">
        <v>0.63360000000000005</v>
      </c>
      <c r="U41">
        <v>36.36</v>
      </c>
      <c r="V41" s="1">
        <v>96118.45</v>
      </c>
      <c r="W41">
        <v>167.55</v>
      </c>
      <c r="X41" s="1">
        <v>177509.56</v>
      </c>
      <c r="Y41">
        <v>0.72829999999999995</v>
      </c>
      <c r="Z41">
        <v>0.2276</v>
      </c>
      <c r="AA41">
        <v>4.41E-2</v>
      </c>
      <c r="AB41">
        <v>0.2717</v>
      </c>
      <c r="AC41">
        <v>177.51</v>
      </c>
      <c r="AD41" s="1">
        <v>7487.18</v>
      </c>
      <c r="AE41">
        <v>822.37</v>
      </c>
      <c r="AF41" s="1">
        <v>167711.41</v>
      </c>
      <c r="AG41" t="s">
        <v>3</v>
      </c>
      <c r="AH41" s="1">
        <v>38043</v>
      </c>
      <c r="AI41" s="1">
        <v>59934.1</v>
      </c>
      <c r="AJ41">
        <v>67.180000000000007</v>
      </c>
      <c r="AK41">
        <v>39.369999999999997</v>
      </c>
      <c r="AL41">
        <v>45.22</v>
      </c>
      <c r="AM41">
        <v>4.95</v>
      </c>
      <c r="AN41" s="1">
        <v>2631.59</v>
      </c>
      <c r="AO41">
        <v>0.94430000000000003</v>
      </c>
      <c r="AP41" s="1">
        <v>1514.14</v>
      </c>
      <c r="AQ41" s="1">
        <v>1963.55</v>
      </c>
      <c r="AR41" s="1">
        <v>7277.57</v>
      </c>
      <c r="AS41">
        <v>830.08</v>
      </c>
      <c r="AT41">
        <v>348.87</v>
      </c>
      <c r="AU41" s="1">
        <v>11934.21</v>
      </c>
      <c r="AV41" s="1">
        <v>4400.05</v>
      </c>
      <c r="AW41">
        <v>0.33360000000000001</v>
      </c>
      <c r="AX41" s="1">
        <v>7012.77</v>
      </c>
      <c r="AY41">
        <v>0.53159999999999996</v>
      </c>
      <c r="AZ41" s="1">
        <v>1013.2</v>
      </c>
      <c r="BA41">
        <v>7.6799999999999993E-2</v>
      </c>
      <c r="BB41">
        <v>765.19</v>
      </c>
      <c r="BC41">
        <v>5.8000000000000003E-2</v>
      </c>
      <c r="BD41" s="1">
        <v>13191.21</v>
      </c>
      <c r="BE41" s="1">
        <v>2682.26</v>
      </c>
      <c r="BF41">
        <v>0.50839999999999996</v>
      </c>
      <c r="BG41">
        <v>0.57550000000000001</v>
      </c>
      <c r="BH41">
        <v>0.2266</v>
      </c>
      <c r="BI41">
        <v>0.15890000000000001</v>
      </c>
      <c r="BJ41">
        <v>2.2499999999999999E-2</v>
      </c>
      <c r="BK41">
        <v>1.6400000000000001E-2</v>
      </c>
    </row>
    <row r="42" spans="1:63" x14ac:dyDescent="0.25">
      <c r="A42" t="s">
        <v>43</v>
      </c>
      <c r="B42">
        <v>47167</v>
      </c>
      <c r="C42">
        <v>90.52</v>
      </c>
      <c r="D42">
        <v>14.91</v>
      </c>
      <c r="E42" s="1">
        <v>1349.5</v>
      </c>
      <c r="F42" s="1">
        <v>1339.46</v>
      </c>
      <c r="G42">
        <v>3.2000000000000002E-3</v>
      </c>
      <c r="H42">
        <v>5.0000000000000001E-4</v>
      </c>
      <c r="I42">
        <v>5.7999999999999996E-3</v>
      </c>
      <c r="J42">
        <v>8.0000000000000004E-4</v>
      </c>
      <c r="K42">
        <v>1.84E-2</v>
      </c>
      <c r="L42">
        <v>0.94740000000000002</v>
      </c>
      <c r="M42">
        <v>2.3900000000000001E-2</v>
      </c>
      <c r="N42">
        <v>0.26979999999999998</v>
      </c>
      <c r="O42">
        <v>2.0999999999999999E-3</v>
      </c>
      <c r="P42">
        <v>0.13</v>
      </c>
      <c r="Q42" s="1">
        <v>58483.66</v>
      </c>
      <c r="R42">
        <v>0.19819999999999999</v>
      </c>
      <c r="S42">
        <v>0.19070000000000001</v>
      </c>
      <c r="T42">
        <v>0.61109999999999998</v>
      </c>
      <c r="U42">
        <v>10.83</v>
      </c>
      <c r="V42" s="1">
        <v>73836.7</v>
      </c>
      <c r="W42">
        <v>119.51</v>
      </c>
      <c r="X42" s="1">
        <v>196928.88</v>
      </c>
      <c r="Y42">
        <v>0.76559999999999995</v>
      </c>
      <c r="Z42">
        <v>7.3999999999999996E-2</v>
      </c>
      <c r="AA42">
        <v>0.16039999999999999</v>
      </c>
      <c r="AB42">
        <v>0.2344</v>
      </c>
      <c r="AC42">
        <v>196.93</v>
      </c>
      <c r="AD42" s="1">
        <v>5506.97</v>
      </c>
      <c r="AE42">
        <v>538.91</v>
      </c>
      <c r="AF42" s="1">
        <v>173303.73</v>
      </c>
      <c r="AG42" t="s">
        <v>3</v>
      </c>
      <c r="AH42" s="1">
        <v>38412</v>
      </c>
      <c r="AI42" s="1">
        <v>62477.27</v>
      </c>
      <c r="AJ42">
        <v>42.22</v>
      </c>
      <c r="AK42">
        <v>25.15</v>
      </c>
      <c r="AL42">
        <v>28.53</v>
      </c>
      <c r="AM42">
        <v>4.72</v>
      </c>
      <c r="AN42" s="1">
        <v>1292.96</v>
      </c>
      <c r="AO42">
        <v>1.0389999999999999</v>
      </c>
      <c r="AP42" s="1">
        <v>1443.68</v>
      </c>
      <c r="AQ42" s="1">
        <v>2154.4</v>
      </c>
      <c r="AR42" s="1">
        <v>6607.61</v>
      </c>
      <c r="AS42">
        <v>600.70000000000005</v>
      </c>
      <c r="AT42">
        <v>359.9</v>
      </c>
      <c r="AU42" s="1">
        <v>11166.28</v>
      </c>
      <c r="AV42" s="1">
        <v>5582.89</v>
      </c>
      <c r="AW42">
        <v>0.42599999999999999</v>
      </c>
      <c r="AX42" s="1">
        <v>5311.48</v>
      </c>
      <c r="AY42">
        <v>0.4052</v>
      </c>
      <c r="AZ42" s="1">
        <v>1592.56</v>
      </c>
      <c r="BA42">
        <v>0.1215</v>
      </c>
      <c r="BB42">
        <v>619.95000000000005</v>
      </c>
      <c r="BC42">
        <v>4.7300000000000002E-2</v>
      </c>
      <c r="BD42" s="1">
        <v>13106.88</v>
      </c>
      <c r="BE42" s="1">
        <v>4909.26</v>
      </c>
      <c r="BF42">
        <v>1.1279999999999999</v>
      </c>
      <c r="BG42">
        <v>0.52959999999999996</v>
      </c>
      <c r="BH42">
        <v>0.2356</v>
      </c>
      <c r="BI42">
        <v>0.1835</v>
      </c>
      <c r="BJ42">
        <v>3.04E-2</v>
      </c>
      <c r="BK42">
        <v>2.0899999999999998E-2</v>
      </c>
    </row>
    <row r="43" spans="1:63" x14ac:dyDescent="0.25">
      <c r="A43" t="s">
        <v>44</v>
      </c>
      <c r="B43">
        <v>46854</v>
      </c>
      <c r="C43">
        <v>81.81</v>
      </c>
      <c r="D43">
        <v>11.18</v>
      </c>
      <c r="E43">
        <v>914.76</v>
      </c>
      <c r="F43">
        <v>846.56</v>
      </c>
      <c r="G43">
        <v>2.0999999999999999E-3</v>
      </c>
      <c r="H43">
        <v>4.0000000000000002E-4</v>
      </c>
      <c r="I43">
        <v>4.1000000000000003E-3</v>
      </c>
      <c r="J43">
        <v>1.1000000000000001E-3</v>
      </c>
      <c r="K43">
        <v>1.2699999999999999E-2</v>
      </c>
      <c r="L43">
        <v>0.95979999999999999</v>
      </c>
      <c r="M43">
        <v>1.9900000000000001E-2</v>
      </c>
      <c r="N43">
        <v>0.41839999999999999</v>
      </c>
      <c r="O43">
        <v>5.4000000000000003E-3</v>
      </c>
      <c r="P43">
        <v>0.15090000000000001</v>
      </c>
      <c r="Q43" s="1">
        <v>54642.79</v>
      </c>
      <c r="R43">
        <v>0.27610000000000001</v>
      </c>
      <c r="S43">
        <v>0.1895</v>
      </c>
      <c r="T43">
        <v>0.53439999999999999</v>
      </c>
      <c r="U43">
        <v>9.0299999999999994</v>
      </c>
      <c r="V43" s="1">
        <v>66353.98</v>
      </c>
      <c r="W43">
        <v>97.08</v>
      </c>
      <c r="X43" s="1">
        <v>194778.94</v>
      </c>
      <c r="Y43">
        <v>0.75519999999999998</v>
      </c>
      <c r="Z43">
        <v>8.9899999999999994E-2</v>
      </c>
      <c r="AA43">
        <v>0.15490000000000001</v>
      </c>
      <c r="AB43">
        <v>0.24479999999999999</v>
      </c>
      <c r="AC43">
        <v>194.78</v>
      </c>
      <c r="AD43" s="1">
        <v>5678.23</v>
      </c>
      <c r="AE43">
        <v>572.36</v>
      </c>
      <c r="AF43" s="1">
        <v>171529.2</v>
      </c>
      <c r="AG43" t="s">
        <v>3</v>
      </c>
      <c r="AH43" s="1">
        <v>34951</v>
      </c>
      <c r="AI43" s="1">
        <v>53734.8</v>
      </c>
      <c r="AJ43">
        <v>40.799999999999997</v>
      </c>
      <c r="AK43">
        <v>26.23</v>
      </c>
      <c r="AL43">
        <v>29.32</v>
      </c>
      <c r="AM43">
        <v>4.3899999999999997</v>
      </c>
      <c r="AN43" s="1">
        <v>1715.3</v>
      </c>
      <c r="AO43">
        <v>1.1657999999999999</v>
      </c>
      <c r="AP43" s="1">
        <v>1868.59</v>
      </c>
      <c r="AQ43" s="1">
        <v>2525.52</v>
      </c>
      <c r="AR43" s="1">
        <v>7010.75</v>
      </c>
      <c r="AS43">
        <v>667.9</v>
      </c>
      <c r="AT43">
        <v>312.64999999999998</v>
      </c>
      <c r="AU43" s="1">
        <v>12385.43</v>
      </c>
      <c r="AV43" s="1">
        <v>6961.54</v>
      </c>
      <c r="AW43">
        <v>0.46139999999999998</v>
      </c>
      <c r="AX43" s="1">
        <v>5548.78</v>
      </c>
      <c r="AY43">
        <v>0.36770000000000003</v>
      </c>
      <c r="AZ43" s="1">
        <v>1580.98</v>
      </c>
      <c r="BA43">
        <v>0.1048</v>
      </c>
      <c r="BB43">
        <v>997.85</v>
      </c>
      <c r="BC43">
        <v>6.6100000000000006E-2</v>
      </c>
      <c r="BD43" s="1">
        <v>15089.15</v>
      </c>
      <c r="BE43" s="1">
        <v>5192.42</v>
      </c>
      <c r="BF43">
        <v>1.3827</v>
      </c>
      <c r="BG43">
        <v>0.48920000000000002</v>
      </c>
      <c r="BH43">
        <v>0.2263</v>
      </c>
      <c r="BI43">
        <v>0.2288</v>
      </c>
      <c r="BJ43">
        <v>3.0499999999999999E-2</v>
      </c>
      <c r="BK43">
        <v>2.52E-2</v>
      </c>
    </row>
    <row r="44" spans="1:63" x14ac:dyDescent="0.25">
      <c r="A44" t="s">
        <v>45</v>
      </c>
      <c r="B44">
        <v>48611</v>
      </c>
      <c r="C44">
        <v>82.95</v>
      </c>
      <c r="D44">
        <v>19.11</v>
      </c>
      <c r="E44" s="1">
        <v>1584.98</v>
      </c>
      <c r="F44" s="1">
        <v>1577.22</v>
      </c>
      <c r="G44">
        <v>6.8999999999999999E-3</v>
      </c>
      <c r="H44">
        <v>2.9999999999999997E-4</v>
      </c>
      <c r="I44">
        <v>8.0999999999999996E-3</v>
      </c>
      <c r="J44">
        <v>8.9999999999999998E-4</v>
      </c>
      <c r="K44">
        <v>3.1899999999999998E-2</v>
      </c>
      <c r="L44">
        <v>0.92130000000000001</v>
      </c>
      <c r="M44">
        <v>3.0700000000000002E-2</v>
      </c>
      <c r="N44">
        <v>0.20530000000000001</v>
      </c>
      <c r="O44">
        <v>1.26E-2</v>
      </c>
      <c r="P44">
        <v>0.11119999999999999</v>
      </c>
      <c r="Q44" s="1">
        <v>61730.57</v>
      </c>
      <c r="R44">
        <v>0.2059</v>
      </c>
      <c r="S44">
        <v>0.183</v>
      </c>
      <c r="T44">
        <v>0.61109999999999998</v>
      </c>
      <c r="U44">
        <v>11.85</v>
      </c>
      <c r="V44" s="1">
        <v>81879.570000000007</v>
      </c>
      <c r="W44">
        <v>129.15</v>
      </c>
      <c r="X44" s="1">
        <v>241141.04</v>
      </c>
      <c r="Y44">
        <v>0.80869999999999997</v>
      </c>
      <c r="Z44">
        <v>0.10920000000000001</v>
      </c>
      <c r="AA44">
        <v>8.2100000000000006E-2</v>
      </c>
      <c r="AB44">
        <v>0.1913</v>
      </c>
      <c r="AC44">
        <v>241.14</v>
      </c>
      <c r="AD44" s="1">
        <v>7012.82</v>
      </c>
      <c r="AE44">
        <v>745.73</v>
      </c>
      <c r="AF44" s="1">
        <v>221413.12</v>
      </c>
      <c r="AG44" t="s">
        <v>3</v>
      </c>
      <c r="AH44" s="1">
        <v>42746</v>
      </c>
      <c r="AI44" s="1">
        <v>82897.460000000006</v>
      </c>
      <c r="AJ44">
        <v>45.96</v>
      </c>
      <c r="AK44">
        <v>26.92</v>
      </c>
      <c r="AL44">
        <v>29.45</v>
      </c>
      <c r="AM44">
        <v>4.25</v>
      </c>
      <c r="AN44" s="1">
        <v>1783.82</v>
      </c>
      <c r="AO44">
        <v>0.90910000000000002</v>
      </c>
      <c r="AP44" s="1">
        <v>1493.25</v>
      </c>
      <c r="AQ44" s="1">
        <v>2068.02</v>
      </c>
      <c r="AR44" s="1">
        <v>6487.64</v>
      </c>
      <c r="AS44">
        <v>671.41</v>
      </c>
      <c r="AT44">
        <v>353.7</v>
      </c>
      <c r="AU44" s="1">
        <v>11074.01</v>
      </c>
      <c r="AV44" s="1">
        <v>3815.34</v>
      </c>
      <c r="AW44">
        <v>0.30520000000000003</v>
      </c>
      <c r="AX44" s="1">
        <v>6728.81</v>
      </c>
      <c r="AY44">
        <v>0.53820000000000001</v>
      </c>
      <c r="AZ44" s="1">
        <v>1484.34</v>
      </c>
      <c r="BA44">
        <v>0.1187</v>
      </c>
      <c r="BB44">
        <v>474.12</v>
      </c>
      <c r="BC44">
        <v>3.7900000000000003E-2</v>
      </c>
      <c r="BD44" s="1">
        <v>12502.61</v>
      </c>
      <c r="BE44" s="1">
        <v>2944.99</v>
      </c>
      <c r="BF44">
        <v>0.42170000000000002</v>
      </c>
      <c r="BG44">
        <v>0.54620000000000002</v>
      </c>
      <c r="BH44">
        <v>0.2198</v>
      </c>
      <c r="BI44">
        <v>0.1817</v>
      </c>
      <c r="BJ44">
        <v>3.2199999999999999E-2</v>
      </c>
      <c r="BK44">
        <v>0.02</v>
      </c>
    </row>
    <row r="45" spans="1:63" x14ac:dyDescent="0.25">
      <c r="A45" t="s">
        <v>46</v>
      </c>
      <c r="B45">
        <v>46318</v>
      </c>
      <c r="C45">
        <v>73.709999999999994</v>
      </c>
      <c r="D45">
        <v>20.05</v>
      </c>
      <c r="E45" s="1">
        <v>1477.69</v>
      </c>
      <c r="F45" s="1">
        <v>1433.64</v>
      </c>
      <c r="G45">
        <v>2.8E-3</v>
      </c>
      <c r="H45">
        <v>4.0000000000000002E-4</v>
      </c>
      <c r="I45">
        <v>6.1000000000000004E-3</v>
      </c>
      <c r="J45">
        <v>8.0000000000000004E-4</v>
      </c>
      <c r="K45">
        <v>1.5699999999999999E-2</v>
      </c>
      <c r="L45">
        <v>0.94940000000000002</v>
      </c>
      <c r="M45">
        <v>2.47E-2</v>
      </c>
      <c r="N45">
        <v>0.39700000000000002</v>
      </c>
      <c r="O45">
        <v>3.5000000000000001E-3</v>
      </c>
      <c r="P45">
        <v>0.14530000000000001</v>
      </c>
      <c r="Q45" s="1">
        <v>56006.77</v>
      </c>
      <c r="R45">
        <v>0.22509999999999999</v>
      </c>
      <c r="S45">
        <v>0.18160000000000001</v>
      </c>
      <c r="T45">
        <v>0.59330000000000005</v>
      </c>
      <c r="U45">
        <v>12.12</v>
      </c>
      <c r="V45" s="1">
        <v>74581.539999999994</v>
      </c>
      <c r="W45">
        <v>116.36</v>
      </c>
      <c r="X45" s="1">
        <v>178400.31</v>
      </c>
      <c r="Y45">
        <v>0.72170000000000001</v>
      </c>
      <c r="Z45">
        <v>0.12230000000000001</v>
      </c>
      <c r="AA45">
        <v>0.156</v>
      </c>
      <c r="AB45">
        <v>0.27829999999999999</v>
      </c>
      <c r="AC45">
        <v>178.4</v>
      </c>
      <c r="AD45" s="1">
        <v>5204.93</v>
      </c>
      <c r="AE45">
        <v>525.36</v>
      </c>
      <c r="AF45" s="1">
        <v>150730.85999999999</v>
      </c>
      <c r="AG45" t="s">
        <v>3</v>
      </c>
      <c r="AH45" s="1">
        <v>34734</v>
      </c>
      <c r="AI45" s="1">
        <v>55422.52</v>
      </c>
      <c r="AJ45">
        <v>43.03</v>
      </c>
      <c r="AK45">
        <v>26.2</v>
      </c>
      <c r="AL45">
        <v>30.12</v>
      </c>
      <c r="AM45">
        <v>4.4000000000000004</v>
      </c>
      <c r="AN45">
        <v>925.33</v>
      </c>
      <c r="AO45">
        <v>0.96960000000000002</v>
      </c>
      <c r="AP45" s="1">
        <v>1477.35</v>
      </c>
      <c r="AQ45" s="1">
        <v>2182.73</v>
      </c>
      <c r="AR45" s="1">
        <v>6556.51</v>
      </c>
      <c r="AS45">
        <v>646.83000000000004</v>
      </c>
      <c r="AT45">
        <v>315.10000000000002</v>
      </c>
      <c r="AU45" s="1">
        <v>11178.52</v>
      </c>
      <c r="AV45" s="1">
        <v>6481.17</v>
      </c>
      <c r="AW45">
        <v>0.48699999999999999</v>
      </c>
      <c r="AX45" s="1">
        <v>4448.1400000000003</v>
      </c>
      <c r="AY45">
        <v>0.3342</v>
      </c>
      <c r="AZ45" s="1">
        <v>1499.81</v>
      </c>
      <c r="BA45">
        <v>0.11269999999999999</v>
      </c>
      <c r="BB45">
        <v>878.87</v>
      </c>
      <c r="BC45">
        <v>6.6000000000000003E-2</v>
      </c>
      <c r="BD45" s="1">
        <v>13307.99</v>
      </c>
      <c r="BE45" s="1">
        <v>5641.94</v>
      </c>
      <c r="BF45">
        <v>1.4688000000000001</v>
      </c>
      <c r="BG45">
        <v>0.51570000000000005</v>
      </c>
      <c r="BH45">
        <v>0.23449999999999999</v>
      </c>
      <c r="BI45">
        <v>0.2026</v>
      </c>
      <c r="BJ45">
        <v>2.9499999999999998E-2</v>
      </c>
      <c r="BK45">
        <v>1.77E-2</v>
      </c>
    </row>
    <row r="46" spans="1:63" x14ac:dyDescent="0.25">
      <c r="A46" t="s">
        <v>47</v>
      </c>
      <c r="B46">
        <v>43620</v>
      </c>
      <c r="C46">
        <v>12.48</v>
      </c>
      <c r="D46">
        <v>232.43</v>
      </c>
      <c r="E46" s="1">
        <v>2899.78</v>
      </c>
      <c r="F46" s="1">
        <v>2879.59</v>
      </c>
      <c r="G46">
        <v>7.8899999999999998E-2</v>
      </c>
      <c r="H46">
        <v>5.9999999999999995E-4</v>
      </c>
      <c r="I46">
        <v>5.4699999999999999E-2</v>
      </c>
      <c r="J46">
        <v>8.0000000000000004E-4</v>
      </c>
      <c r="K46">
        <v>4.2000000000000003E-2</v>
      </c>
      <c r="L46">
        <v>0.76910000000000001</v>
      </c>
      <c r="M46">
        <v>5.3999999999999999E-2</v>
      </c>
      <c r="N46">
        <v>8.8900000000000007E-2</v>
      </c>
      <c r="O46">
        <v>2.5899999999999999E-2</v>
      </c>
      <c r="P46">
        <v>0.11650000000000001</v>
      </c>
      <c r="Q46" s="1">
        <v>79672.19</v>
      </c>
      <c r="R46">
        <v>0.1394</v>
      </c>
      <c r="S46">
        <v>0.17510000000000001</v>
      </c>
      <c r="T46">
        <v>0.6855</v>
      </c>
      <c r="U46">
        <v>19.59</v>
      </c>
      <c r="V46" s="1">
        <v>103136.11</v>
      </c>
      <c r="W46">
        <v>147.28</v>
      </c>
      <c r="X46" s="1">
        <v>300350.07</v>
      </c>
      <c r="Y46">
        <v>0.80369999999999997</v>
      </c>
      <c r="Z46">
        <v>0.17419999999999999</v>
      </c>
      <c r="AA46">
        <v>2.2200000000000001E-2</v>
      </c>
      <c r="AB46">
        <v>0.1963</v>
      </c>
      <c r="AC46">
        <v>300.35000000000002</v>
      </c>
      <c r="AD46" s="1">
        <v>13055.81</v>
      </c>
      <c r="AE46" s="1">
        <v>1296.03</v>
      </c>
      <c r="AF46" s="1">
        <v>310577.3</v>
      </c>
      <c r="AG46" t="s">
        <v>3</v>
      </c>
      <c r="AH46" s="1">
        <v>64273</v>
      </c>
      <c r="AI46" s="1">
        <v>167605.85999999999</v>
      </c>
      <c r="AJ46">
        <v>92.2</v>
      </c>
      <c r="AK46">
        <v>44.14</v>
      </c>
      <c r="AL46">
        <v>58.26</v>
      </c>
      <c r="AM46">
        <v>5.03</v>
      </c>
      <c r="AN46" s="1">
        <v>3461.99</v>
      </c>
      <c r="AO46">
        <v>0.58340000000000003</v>
      </c>
      <c r="AP46" s="1">
        <v>1904.88</v>
      </c>
      <c r="AQ46" s="1">
        <v>2269.6999999999998</v>
      </c>
      <c r="AR46" s="1">
        <v>9140.24</v>
      </c>
      <c r="AS46" s="1">
        <v>1048.6600000000001</v>
      </c>
      <c r="AT46">
        <v>532.79</v>
      </c>
      <c r="AU46" s="1">
        <v>14896.26</v>
      </c>
      <c r="AV46" s="1">
        <v>2649.32</v>
      </c>
      <c r="AW46">
        <v>0.16120000000000001</v>
      </c>
      <c r="AX46" s="1">
        <v>11909.66</v>
      </c>
      <c r="AY46">
        <v>0.7248</v>
      </c>
      <c r="AZ46" s="1">
        <v>1468.27</v>
      </c>
      <c r="BA46">
        <v>8.9399999999999993E-2</v>
      </c>
      <c r="BB46">
        <v>405.46</v>
      </c>
      <c r="BC46">
        <v>2.47E-2</v>
      </c>
      <c r="BD46" s="1">
        <v>16432.7</v>
      </c>
      <c r="BE46">
        <v>903.99</v>
      </c>
      <c r="BF46">
        <v>5.8799999999999998E-2</v>
      </c>
      <c r="BG46">
        <v>0.60899999999999999</v>
      </c>
      <c r="BH46">
        <v>0.2145</v>
      </c>
      <c r="BI46">
        <v>0.13120000000000001</v>
      </c>
      <c r="BJ46">
        <v>2.9000000000000001E-2</v>
      </c>
      <c r="BK46">
        <v>1.6299999999999999E-2</v>
      </c>
    </row>
    <row r="47" spans="1:63" x14ac:dyDescent="0.25">
      <c r="A47" t="s">
        <v>48</v>
      </c>
      <c r="B47">
        <v>46748</v>
      </c>
      <c r="C47">
        <v>71.05</v>
      </c>
      <c r="D47">
        <v>41.27</v>
      </c>
      <c r="E47" s="1">
        <v>2932.46</v>
      </c>
      <c r="F47" s="1">
        <v>2814.9</v>
      </c>
      <c r="G47">
        <v>2.2499999999999999E-2</v>
      </c>
      <c r="H47">
        <v>5.9999999999999995E-4</v>
      </c>
      <c r="I47">
        <v>1.7600000000000001E-2</v>
      </c>
      <c r="J47">
        <v>1.2999999999999999E-3</v>
      </c>
      <c r="K47">
        <v>2.8899999999999999E-2</v>
      </c>
      <c r="L47">
        <v>0.89190000000000003</v>
      </c>
      <c r="M47">
        <v>3.7199999999999997E-2</v>
      </c>
      <c r="N47">
        <v>0.15359999999999999</v>
      </c>
      <c r="O47">
        <v>1.3599999999999999E-2</v>
      </c>
      <c r="P47">
        <v>0.1124</v>
      </c>
      <c r="Q47" s="1">
        <v>67893.62</v>
      </c>
      <c r="R47">
        <v>0.18579999999999999</v>
      </c>
      <c r="S47">
        <v>0.19089999999999999</v>
      </c>
      <c r="T47">
        <v>0.62339999999999995</v>
      </c>
      <c r="U47">
        <v>17.32</v>
      </c>
      <c r="V47" s="1">
        <v>92165.26</v>
      </c>
      <c r="W47">
        <v>165.32</v>
      </c>
      <c r="X47" s="1">
        <v>237047.85</v>
      </c>
      <c r="Y47">
        <v>0.83750000000000002</v>
      </c>
      <c r="Z47">
        <v>0.10440000000000001</v>
      </c>
      <c r="AA47">
        <v>5.8099999999999999E-2</v>
      </c>
      <c r="AB47">
        <v>0.16250000000000001</v>
      </c>
      <c r="AC47">
        <v>237.05</v>
      </c>
      <c r="AD47" s="1">
        <v>7911.42</v>
      </c>
      <c r="AE47">
        <v>873.73</v>
      </c>
      <c r="AF47" s="1">
        <v>231458.5</v>
      </c>
      <c r="AG47" t="s">
        <v>3</v>
      </c>
      <c r="AH47" s="1">
        <v>48885</v>
      </c>
      <c r="AI47" s="1">
        <v>102228.07</v>
      </c>
      <c r="AJ47">
        <v>56.71</v>
      </c>
      <c r="AK47">
        <v>31.05</v>
      </c>
      <c r="AL47">
        <v>35.65</v>
      </c>
      <c r="AM47">
        <v>4.24</v>
      </c>
      <c r="AN47" s="1">
        <v>1922.95</v>
      </c>
      <c r="AO47">
        <v>0.77159999999999995</v>
      </c>
      <c r="AP47" s="1">
        <v>1454.19</v>
      </c>
      <c r="AQ47" s="1">
        <v>2046.74</v>
      </c>
      <c r="AR47" s="1">
        <v>6791.9</v>
      </c>
      <c r="AS47">
        <v>673.03</v>
      </c>
      <c r="AT47">
        <v>409.74</v>
      </c>
      <c r="AU47" s="1">
        <v>11375.59</v>
      </c>
      <c r="AV47" s="1">
        <v>3384.06</v>
      </c>
      <c r="AW47">
        <v>0.27339999999999998</v>
      </c>
      <c r="AX47" s="1">
        <v>7577.78</v>
      </c>
      <c r="AY47">
        <v>0.61219999999999997</v>
      </c>
      <c r="AZ47">
        <v>989.74</v>
      </c>
      <c r="BA47">
        <v>0.08</v>
      </c>
      <c r="BB47">
        <v>426.94</v>
      </c>
      <c r="BC47">
        <v>3.4500000000000003E-2</v>
      </c>
      <c r="BD47" s="1">
        <v>12378.52</v>
      </c>
      <c r="BE47" s="1">
        <v>1989.95</v>
      </c>
      <c r="BF47">
        <v>0.23369999999999999</v>
      </c>
      <c r="BG47">
        <v>0.57950000000000002</v>
      </c>
      <c r="BH47">
        <v>0.2319</v>
      </c>
      <c r="BI47">
        <v>0.14630000000000001</v>
      </c>
      <c r="BJ47">
        <v>2.6800000000000001E-2</v>
      </c>
      <c r="BK47">
        <v>1.55E-2</v>
      </c>
    </row>
    <row r="48" spans="1:63" x14ac:dyDescent="0.25">
      <c r="A48" t="s">
        <v>49</v>
      </c>
      <c r="B48">
        <v>48462</v>
      </c>
      <c r="C48">
        <v>98.19</v>
      </c>
      <c r="D48">
        <v>11.22</v>
      </c>
      <c r="E48" s="1">
        <v>1102.1500000000001</v>
      </c>
      <c r="F48" s="1">
        <v>1075.05</v>
      </c>
      <c r="G48">
        <v>2E-3</v>
      </c>
      <c r="H48">
        <v>5.9999999999999995E-4</v>
      </c>
      <c r="I48">
        <v>4.7000000000000002E-3</v>
      </c>
      <c r="J48">
        <v>1.2999999999999999E-3</v>
      </c>
      <c r="K48">
        <v>1.8200000000000001E-2</v>
      </c>
      <c r="L48">
        <v>0.94989999999999997</v>
      </c>
      <c r="M48">
        <v>2.3300000000000001E-2</v>
      </c>
      <c r="N48">
        <v>0.36459999999999998</v>
      </c>
      <c r="O48">
        <v>1.8E-3</v>
      </c>
      <c r="P48">
        <v>0.14580000000000001</v>
      </c>
      <c r="Q48" s="1">
        <v>56166.61</v>
      </c>
      <c r="R48">
        <v>0.21829999999999999</v>
      </c>
      <c r="S48">
        <v>0.17780000000000001</v>
      </c>
      <c r="T48">
        <v>0.60389999999999999</v>
      </c>
      <c r="U48">
        <v>10.57</v>
      </c>
      <c r="V48" s="1">
        <v>67103.39</v>
      </c>
      <c r="W48">
        <v>99.79</v>
      </c>
      <c r="X48" s="1">
        <v>178076.54</v>
      </c>
      <c r="Y48">
        <v>0.79710000000000003</v>
      </c>
      <c r="Z48">
        <v>6.54E-2</v>
      </c>
      <c r="AA48">
        <v>0.13750000000000001</v>
      </c>
      <c r="AB48">
        <v>0.2029</v>
      </c>
      <c r="AC48">
        <v>178.08</v>
      </c>
      <c r="AD48" s="1">
        <v>4777.99</v>
      </c>
      <c r="AE48">
        <v>503.64</v>
      </c>
      <c r="AF48" s="1">
        <v>153326.43</v>
      </c>
      <c r="AG48" t="s">
        <v>3</v>
      </c>
      <c r="AH48" s="1">
        <v>36388</v>
      </c>
      <c r="AI48" s="1">
        <v>54369.75</v>
      </c>
      <c r="AJ48">
        <v>37.28</v>
      </c>
      <c r="AK48">
        <v>24.84</v>
      </c>
      <c r="AL48">
        <v>27.24</v>
      </c>
      <c r="AM48">
        <v>4.4800000000000004</v>
      </c>
      <c r="AN48" s="1">
        <v>1362.61</v>
      </c>
      <c r="AO48">
        <v>1.1866000000000001</v>
      </c>
      <c r="AP48" s="1">
        <v>1538.46</v>
      </c>
      <c r="AQ48" s="1">
        <v>2350.91</v>
      </c>
      <c r="AR48" s="1">
        <v>6617.35</v>
      </c>
      <c r="AS48">
        <v>702.48</v>
      </c>
      <c r="AT48">
        <v>339.08</v>
      </c>
      <c r="AU48" s="1">
        <v>11548.27</v>
      </c>
      <c r="AV48" s="1">
        <v>6606.46</v>
      </c>
      <c r="AW48">
        <v>0.4874</v>
      </c>
      <c r="AX48" s="1">
        <v>4492.0200000000004</v>
      </c>
      <c r="AY48">
        <v>0.33139999999999997</v>
      </c>
      <c r="AZ48" s="1">
        <v>1611.14</v>
      </c>
      <c r="BA48">
        <v>0.11890000000000001</v>
      </c>
      <c r="BB48">
        <v>843.67</v>
      </c>
      <c r="BC48">
        <v>6.2199999999999998E-2</v>
      </c>
      <c r="BD48" s="1">
        <v>13553.28</v>
      </c>
      <c r="BE48" s="1">
        <v>5776.28</v>
      </c>
      <c r="BF48">
        <v>1.6917</v>
      </c>
      <c r="BG48">
        <v>0.51449999999999996</v>
      </c>
      <c r="BH48">
        <v>0.23150000000000001</v>
      </c>
      <c r="BI48">
        <v>0.19969999999999999</v>
      </c>
      <c r="BJ48">
        <v>3.1099999999999999E-2</v>
      </c>
      <c r="BK48">
        <v>2.3199999999999998E-2</v>
      </c>
    </row>
    <row r="49" spans="1:63" x14ac:dyDescent="0.25">
      <c r="A49" t="s">
        <v>50</v>
      </c>
      <c r="B49">
        <v>46383</v>
      </c>
      <c r="C49">
        <v>101.48</v>
      </c>
      <c r="D49">
        <v>15.14</v>
      </c>
      <c r="E49" s="1">
        <v>1535.97</v>
      </c>
      <c r="F49" s="1">
        <v>1481.18</v>
      </c>
      <c r="G49">
        <v>2.2000000000000001E-3</v>
      </c>
      <c r="H49">
        <v>5.0000000000000001E-4</v>
      </c>
      <c r="I49">
        <v>5.7000000000000002E-3</v>
      </c>
      <c r="J49">
        <v>8.9999999999999998E-4</v>
      </c>
      <c r="K49">
        <v>1.67E-2</v>
      </c>
      <c r="L49">
        <v>0.94850000000000001</v>
      </c>
      <c r="M49">
        <v>2.5600000000000001E-2</v>
      </c>
      <c r="N49">
        <v>0.45</v>
      </c>
      <c r="O49">
        <v>1.4E-3</v>
      </c>
      <c r="P49">
        <v>0.1532</v>
      </c>
      <c r="Q49" s="1">
        <v>56153.59</v>
      </c>
      <c r="R49">
        <v>0.20430000000000001</v>
      </c>
      <c r="S49">
        <v>0.20080000000000001</v>
      </c>
      <c r="T49">
        <v>0.59499999999999997</v>
      </c>
      <c r="U49">
        <v>12.72</v>
      </c>
      <c r="V49" s="1">
        <v>72404.39</v>
      </c>
      <c r="W49">
        <v>114.95</v>
      </c>
      <c r="X49" s="1">
        <v>181037.03</v>
      </c>
      <c r="Y49">
        <v>0.66300000000000003</v>
      </c>
      <c r="Z49">
        <v>0.13300000000000001</v>
      </c>
      <c r="AA49">
        <v>0.20399999999999999</v>
      </c>
      <c r="AB49">
        <v>0.33700000000000002</v>
      </c>
      <c r="AC49">
        <v>181.04</v>
      </c>
      <c r="AD49" s="1">
        <v>4988.75</v>
      </c>
      <c r="AE49">
        <v>460.97</v>
      </c>
      <c r="AF49" s="1">
        <v>150428.85999999999</v>
      </c>
      <c r="AG49" t="s">
        <v>3</v>
      </c>
      <c r="AH49" s="1">
        <v>33810</v>
      </c>
      <c r="AI49" s="1">
        <v>52650.239999999998</v>
      </c>
      <c r="AJ49">
        <v>38.6</v>
      </c>
      <c r="AK49">
        <v>24.8</v>
      </c>
      <c r="AL49">
        <v>27.89</v>
      </c>
      <c r="AM49">
        <v>4.29</v>
      </c>
      <c r="AN49">
        <v>762.22</v>
      </c>
      <c r="AO49">
        <v>0.92810000000000004</v>
      </c>
      <c r="AP49" s="1">
        <v>1488.95</v>
      </c>
      <c r="AQ49" s="1">
        <v>2182.96</v>
      </c>
      <c r="AR49" s="1">
        <v>6668.24</v>
      </c>
      <c r="AS49">
        <v>666.01</v>
      </c>
      <c r="AT49">
        <v>310</v>
      </c>
      <c r="AU49" s="1">
        <v>11316.16</v>
      </c>
      <c r="AV49" s="1">
        <v>6825.92</v>
      </c>
      <c r="AW49">
        <v>0.50849999999999995</v>
      </c>
      <c r="AX49" s="1">
        <v>4212.43</v>
      </c>
      <c r="AY49">
        <v>0.31380000000000002</v>
      </c>
      <c r="AZ49" s="1">
        <v>1380.07</v>
      </c>
      <c r="BA49">
        <v>0.1028</v>
      </c>
      <c r="BB49" s="1">
        <v>1005.99</v>
      </c>
      <c r="BC49">
        <v>7.4899999999999994E-2</v>
      </c>
      <c r="BD49" s="1">
        <v>13424.4</v>
      </c>
      <c r="BE49" s="1">
        <v>5985.98</v>
      </c>
      <c r="BF49">
        <v>1.7932999999999999</v>
      </c>
      <c r="BG49">
        <v>0.51549999999999996</v>
      </c>
      <c r="BH49">
        <v>0.23449999999999999</v>
      </c>
      <c r="BI49">
        <v>0.2019</v>
      </c>
      <c r="BJ49">
        <v>3.1699999999999999E-2</v>
      </c>
      <c r="BK49">
        <v>1.6400000000000001E-2</v>
      </c>
    </row>
    <row r="50" spans="1:63" x14ac:dyDescent="0.25">
      <c r="A50" t="s">
        <v>51</v>
      </c>
      <c r="B50">
        <v>46862</v>
      </c>
      <c r="C50">
        <v>83.86</v>
      </c>
      <c r="D50">
        <v>21.13</v>
      </c>
      <c r="E50" s="1">
        <v>1771.88</v>
      </c>
      <c r="F50" s="1">
        <v>1749.57</v>
      </c>
      <c r="G50">
        <v>8.0000000000000002E-3</v>
      </c>
      <c r="H50">
        <v>4.0000000000000002E-4</v>
      </c>
      <c r="I50">
        <v>8.0000000000000002E-3</v>
      </c>
      <c r="J50">
        <v>8.9999999999999998E-4</v>
      </c>
      <c r="K50">
        <v>2.7799999999999998E-2</v>
      </c>
      <c r="L50">
        <v>0.92510000000000003</v>
      </c>
      <c r="M50">
        <v>2.98E-2</v>
      </c>
      <c r="N50">
        <v>0.18629999999999999</v>
      </c>
      <c r="O50">
        <v>1.21E-2</v>
      </c>
      <c r="P50">
        <v>0.11</v>
      </c>
      <c r="Q50" s="1">
        <v>63461.4</v>
      </c>
      <c r="R50">
        <v>0.18959999999999999</v>
      </c>
      <c r="S50">
        <v>0.1759</v>
      </c>
      <c r="T50">
        <v>0.63449999999999995</v>
      </c>
      <c r="U50">
        <v>12.3</v>
      </c>
      <c r="V50" s="1">
        <v>84561.76</v>
      </c>
      <c r="W50">
        <v>139.07</v>
      </c>
      <c r="X50" s="1">
        <v>235312.92</v>
      </c>
      <c r="Y50">
        <v>0.81179999999999997</v>
      </c>
      <c r="Z50">
        <v>0.106</v>
      </c>
      <c r="AA50">
        <v>8.2199999999999995E-2</v>
      </c>
      <c r="AB50">
        <v>0.18820000000000001</v>
      </c>
      <c r="AC50">
        <v>235.31</v>
      </c>
      <c r="AD50" s="1">
        <v>6721.77</v>
      </c>
      <c r="AE50">
        <v>716.26</v>
      </c>
      <c r="AF50" s="1">
        <v>216816.96</v>
      </c>
      <c r="AG50" t="s">
        <v>3</v>
      </c>
      <c r="AH50" s="1">
        <v>43651</v>
      </c>
      <c r="AI50" s="1">
        <v>87399.22</v>
      </c>
      <c r="AJ50">
        <v>45.2</v>
      </c>
      <c r="AK50">
        <v>26.09</v>
      </c>
      <c r="AL50">
        <v>28.65</v>
      </c>
      <c r="AM50">
        <v>4.45</v>
      </c>
      <c r="AN50" s="1">
        <v>1672.56</v>
      </c>
      <c r="AO50">
        <v>0.88390000000000002</v>
      </c>
      <c r="AP50" s="1">
        <v>1445.06</v>
      </c>
      <c r="AQ50" s="1">
        <v>2053.13</v>
      </c>
      <c r="AR50" s="1">
        <v>6540.96</v>
      </c>
      <c r="AS50">
        <v>616.91999999999996</v>
      </c>
      <c r="AT50">
        <v>330.86</v>
      </c>
      <c r="AU50" s="1">
        <v>10986.94</v>
      </c>
      <c r="AV50" s="1">
        <v>3733.22</v>
      </c>
      <c r="AW50">
        <v>0.30709999999999998</v>
      </c>
      <c r="AX50" s="1">
        <v>6594.83</v>
      </c>
      <c r="AY50">
        <v>0.54259999999999997</v>
      </c>
      <c r="AZ50" s="1">
        <v>1370.74</v>
      </c>
      <c r="BA50">
        <v>0.1128</v>
      </c>
      <c r="BB50">
        <v>455.61</v>
      </c>
      <c r="BC50">
        <v>3.7499999999999999E-2</v>
      </c>
      <c r="BD50" s="1">
        <v>12154.41</v>
      </c>
      <c r="BE50" s="1">
        <v>2799.03</v>
      </c>
      <c r="BF50">
        <v>0.3962</v>
      </c>
      <c r="BG50">
        <v>0.55400000000000005</v>
      </c>
      <c r="BH50">
        <v>0.22090000000000001</v>
      </c>
      <c r="BI50">
        <v>0.1714</v>
      </c>
      <c r="BJ50">
        <v>3.1699999999999999E-2</v>
      </c>
      <c r="BK50">
        <v>2.1899999999999999E-2</v>
      </c>
    </row>
    <row r="51" spans="1:63" x14ac:dyDescent="0.25">
      <c r="A51" t="s">
        <v>52</v>
      </c>
      <c r="B51">
        <v>49593</v>
      </c>
      <c r="C51">
        <v>103.67</v>
      </c>
      <c r="D51">
        <v>8.3000000000000007</v>
      </c>
      <c r="E51">
        <v>860.34</v>
      </c>
      <c r="F51">
        <v>862.42</v>
      </c>
      <c r="G51">
        <v>1.6999999999999999E-3</v>
      </c>
      <c r="H51">
        <v>4.0000000000000002E-4</v>
      </c>
      <c r="I51">
        <v>2.8999999999999998E-3</v>
      </c>
      <c r="J51">
        <v>8.9999999999999998E-4</v>
      </c>
      <c r="K51">
        <v>8.2000000000000007E-3</v>
      </c>
      <c r="L51">
        <v>0.9718</v>
      </c>
      <c r="M51">
        <v>1.41E-2</v>
      </c>
      <c r="N51">
        <v>0.40910000000000002</v>
      </c>
      <c r="O51">
        <v>1.9E-3</v>
      </c>
      <c r="P51">
        <v>0.1517</v>
      </c>
      <c r="Q51" s="1">
        <v>54341.81</v>
      </c>
      <c r="R51">
        <v>0.2651</v>
      </c>
      <c r="S51">
        <v>0.18679999999999999</v>
      </c>
      <c r="T51">
        <v>0.54810000000000003</v>
      </c>
      <c r="U51">
        <v>7.93</v>
      </c>
      <c r="V51" s="1">
        <v>73285.61</v>
      </c>
      <c r="W51">
        <v>103.3</v>
      </c>
      <c r="X51" s="1">
        <v>232536.12</v>
      </c>
      <c r="Y51">
        <v>0.5514</v>
      </c>
      <c r="Z51">
        <v>8.4699999999999998E-2</v>
      </c>
      <c r="AA51">
        <v>0.36380000000000001</v>
      </c>
      <c r="AB51">
        <v>0.4486</v>
      </c>
      <c r="AC51">
        <v>232.54</v>
      </c>
      <c r="AD51" s="1">
        <v>6798.34</v>
      </c>
      <c r="AE51">
        <v>438.01</v>
      </c>
      <c r="AF51" s="1">
        <v>181883.51999999999</v>
      </c>
      <c r="AG51" t="s">
        <v>3</v>
      </c>
      <c r="AH51" s="1">
        <v>34800</v>
      </c>
      <c r="AI51" s="1">
        <v>55095.05</v>
      </c>
      <c r="AJ51">
        <v>36.159999999999997</v>
      </c>
      <c r="AK51">
        <v>23.76</v>
      </c>
      <c r="AL51">
        <v>26.74</v>
      </c>
      <c r="AM51">
        <v>4.57</v>
      </c>
      <c r="AN51" s="1">
        <v>1966.98</v>
      </c>
      <c r="AO51">
        <v>1.1299999999999999</v>
      </c>
      <c r="AP51" s="1">
        <v>2024.89</v>
      </c>
      <c r="AQ51" s="1">
        <v>2640.78</v>
      </c>
      <c r="AR51" s="1">
        <v>7008.46</v>
      </c>
      <c r="AS51">
        <v>648.92999999999995</v>
      </c>
      <c r="AT51">
        <v>369.21</v>
      </c>
      <c r="AU51" s="1">
        <v>12692.27</v>
      </c>
      <c r="AV51" s="1">
        <v>7072.38</v>
      </c>
      <c r="AW51">
        <v>0.45019999999999999</v>
      </c>
      <c r="AX51" s="1">
        <v>5995.16</v>
      </c>
      <c r="AY51">
        <v>0.38169999999999998</v>
      </c>
      <c r="AZ51" s="1">
        <v>1775.63</v>
      </c>
      <c r="BA51">
        <v>0.113</v>
      </c>
      <c r="BB51">
        <v>865.24</v>
      </c>
      <c r="BC51">
        <v>5.5100000000000003E-2</v>
      </c>
      <c r="BD51" s="1">
        <v>15708.41</v>
      </c>
      <c r="BE51" s="1">
        <v>6323.08</v>
      </c>
      <c r="BF51">
        <v>1.8982000000000001</v>
      </c>
      <c r="BG51">
        <v>0.49509999999999998</v>
      </c>
      <c r="BH51">
        <v>0.23169999999999999</v>
      </c>
      <c r="BI51">
        <v>0.2117</v>
      </c>
      <c r="BJ51">
        <v>3.6400000000000002E-2</v>
      </c>
      <c r="BK51">
        <v>2.5100000000000001E-2</v>
      </c>
    </row>
    <row r="52" spans="1:63" x14ac:dyDescent="0.25">
      <c r="A52" t="s">
        <v>53</v>
      </c>
      <c r="B52">
        <v>50096</v>
      </c>
      <c r="C52">
        <v>70.33</v>
      </c>
      <c r="D52">
        <v>8.0299999999999994</v>
      </c>
      <c r="E52">
        <v>565.09</v>
      </c>
      <c r="F52">
        <v>521.23</v>
      </c>
      <c r="G52">
        <v>2.3999999999999998E-3</v>
      </c>
      <c r="H52">
        <v>5.0000000000000001E-4</v>
      </c>
      <c r="I52">
        <v>4.8999999999999998E-3</v>
      </c>
      <c r="J52">
        <v>8.9999999999999998E-4</v>
      </c>
      <c r="K52">
        <v>3.5099999999999999E-2</v>
      </c>
      <c r="L52">
        <v>0.92330000000000001</v>
      </c>
      <c r="M52">
        <v>3.2899999999999999E-2</v>
      </c>
      <c r="N52">
        <v>0.42530000000000001</v>
      </c>
      <c r="O52">
        <v>1.09E-2</v>
      </c>
      <c r="P52">
        <v>0.1605</v>
      </c>
      <c r="Q52" s="1">
        <v>51894.76</v>
      </c>
      <c r="R52">
        <v>0.27629999999999999</v>
      </c>
      <c r="S52">
        <v>0.18890000000000001</v>
      </c>
      <c r="T52">
        <v>0.53480000000000005</v>
      </c>
      <c r="U52">
        <v>7.28</v>
      </c>
      <c r="V52" s="1">
        <v>61044.19</v>
      </c>
      <c r="W52">
        <v>73.89</v>
      </c>
      <c r="X52" s="1">
        <v>186774.89</v>
      </c>
      <c r="Y52">
        <v>0.69879999999999998</v>
      </c>
      <c r="Z52">
        <v>6.4600000000000005E-2</v>
      </c>
      <c r="AA52">
        <v>0.23669999999999999</v>
      </c>
      <c r="AB52">
        <v>0.30120000000000002</v>
      </c>
      <c r="AC52">
        <v>186.77</v>
      </c>
      <c r="AD52" s="1">
        <v>5811.8</v>
      </c>
      <c r="AE52">
        <v>504.36</v>
      </c>
      <c r="AF52" s="1">
        <v>162853.15</v>
      </c>
      <c r="AG52" t="s">
        <v>3</v>
      </c>
      <c r="AH52" s="1">
        <v>33500</v>
      </c>
      <c r="AI52" s="1">
        <v>50206.25</v>
      </c>
      <c r="AJ52">
        <v>42.33</v>
      </c>
      <c r="AK52">
        <v>26.16</v>
      </c>
      <c r="AL52">
        <v>29.75</v>
      </c>
      <c r="AM52">
        <v>4.3</v>
      </c>
      <c r="AN52" s="1">
        <v>1697.54</v>
      </c>
      <c r="AO52">
        <v>1.534</v>
      </c>
      <c r="AP52" s="1">
        <v>2089.8000000000002</v>
      </c>
      <c r="AQ52" s="1">
        <v>2749.59</v>
      </c>
      <c r="AR52" s="1">
        <v>7671.94</v>
      </c>
      <c r="AS52">
        <v>609.98</v>
      </c>
      <c r="AT52">
        <v>392.97</v>
      </c>
      <c r="AU52" s="1">
        <v>13514.28</v>
      </c>
      <c r="AV52" s="1">
        <v>8694.4699999999993</v>
      </c>
      <c r="AW52">
        <v>0.50190000000000001</v>
      </c>
      <c r="AX52" s="1">
        <v>5791.78</v>
      </c>
      <c r="AY52">
        <v>0.33429999999999999</v>
      </c>
      <c r="AZ52" s="1">
        <v>1802.16</v>
      </c>
      <c r="BA52">
        <v>0.104</v>
      </c>
      <c r="BB52" s="1">
        <v>1036.0899999999999</v>
      </c>
      <c r="BC52">
        <v>5.9799999999999999E-2</v>
      </c>
      <c r="BD52" s="1">
        <v>17324.490000000002</v>
      </c>
      <c r="BE52" s="1">
        <v>6803.84</v>
      </c>
      <c r="BF52">
        <v>2.2484999999999999</v>
      </c>
      <c r="BG52">
        <v>0.4975</v>
      </c>
      <c r="BH52">
        <v>0.21440000000000001</v>
      </c>
      <c r="BI52">
        <v>0.23330000000000001</v>
      </c>
      <c r="BJ52">
        <v>3.4799999999999998E-2</v>
      </c>
      <c r="BK52">
        <v>0.02</v>
      </c>
    </row>
    <row r="53" spans="1:63" x14ac:dyDescent="0.25">
      <c r="A53" t="s">
        <v>54</v>
      </c>
      <c r="B53">
        <v>45211</v>
      </c>
      <c r="C53">
        <v>47.1</v>
      </c>
      <c r="D53">
        <v>29.03</v>
      </c>
      <c r="E53" s="1">
        <v>1367.41</v>
      </c>
      <c r="F53" s="1">
        <v>1351.85</v>
      </c>
      <c r="G53">
        <v>8.0000000000000002E-3</v>
      </c>
      <c r="H53">
        <v>1.5E-3</v>
      </c>
      <c r="I53">
        <v>8.0000000000000002E-3</v>
      </c>
      <c r="J53">
        <v>1.1000000000000001E-3</v>
      </c>
      <c r="K53">
        <v>3.5099999999999999E-2</v>
      </c>
      <c r="L53">
        <v>0.91969999999999996</v>
      </c>
      <c r="M53">
        <v>2.6700000000000002E-2</v>
      </c>
      <c r="N53">
        <v>0.2427</v>
      </c>
      <c r="O53">
        <v>1.46E-2</v>
      </c>
      <c r="P53">
        <v>0.1158</v>
      </c>
      <c r="Q53" s="1">
        <v>59668.67</v>
      </c>
      <c r="R53">
        <v>0.2006</v>
      </c>
      <c r="S53">
        <v>0.1731</v>
      </c>
      <c r="T53">
        <v>0.62639999999999996</v>
      </c>
      <c r="U53">
        <v>9.66</v>
      </c>
      <c r="V53" s="1">
        <v>80154.55</v>
      </c>
      <c r="W53">
        <v>137.94</v>
      </c>
      <c r="X53" s="1">
        <v>190170.52</v>
      </c>
      <c r="Y53">
        <v>0.76739999999999997</v>
      </c>
      <c r="Z53">
        <v>0.15160000000000001</v>
      </c>
      <c r="AA53">
        <v>8.1100000000000005E-2</v>
      </c>
      <c r="AB53">
        <v>0.2326</v>
      </c>
      <c r="AC53">
        <v>190.17</v>
      </c>
      <c r="AD53" s="1">
        <v>5339.9</v>
      </c>
      <c r="AE53">
        <v>581.82000000000005</v>
      </c>
      <c r="AF53" s="1">
        <v>175308.39</v>
      </c>
      <c r="AG53" t="s">
        <v>3</v>
      </c>
      <c r="AH53" s="1">
        <v>41003</v>
      </c>
      <c r="AI53" s="1">
        <v>70029.63</v>
      </c>
      <c r="AJ53">
        <v>44.31</v>
      </c>
      <c r="AK53">
        <v>26.02</v>
      </c>
      <c r="AL53">
        <v>30.45</v>
      </c>
      <c r="AM53">
        <v>4.9000000000000004</v>
      </c>
      <c r="AN53" s="1">
        <v>1774.35</v>
      </c>
      <c r="AO53">
        <v>0.94779999999999998</v>
      </c>
      <c r="AP53" s="1">
        <v>1359.14</v>
      </c>
      <c r="AQ53" s="1">
        <v>1879.55</v>
      </c>
      <c r="AR53" s="1">
        <v>6374.16</v>
      </c>
      <c r="AS53">
        <v>592.34</v>
      </c>
      <c r="AT53">
        <v>326.26</v>
      </c>
      <c r="AU53" s="1">
        <v>10531.46</v>
      </c>
      <c r="AV53" s="1">
        <v>4357.95</v>
      </c>
      <c r="AW53">
        <v>0.36370000000000002</v>
      </c>
      <c r="AX53" s="1">
        <v>5628.54</v>
      </c>
      <c r="AY53">
        <v>0.46970000000000001</v>
      </c>
      <c r="AZ53" s="1">
        <v>1486.99</v>
      </c>
      <c r="BA53">
        <v>0.1241</v>
      </c>
      <c r="BB53">
        <v>510.37</v>
      </c>
      <c r="BC53">
        <v>4.2599999999999999E-2</v>
      </c>
      <c r="BD53" s="1">
        <v>11983.85</v>
      </c>
      <c r="BE53" s="1">
        <v>3408.04</v>
      </c>
      <c r="BF53">
        <v>0.67649999999999999</v>
      </c>
      <c r="BG53">
        <v>0.53859999999999997</v>
      </c>
      <c r="BH53">
        <v>0.21629999999999999</v>
      </c>
      <c r="BI53">
        <v>0.19470000000000001</v>
      </c>
      <c r="BJ53">
        <v>3.1800000000000002E-2</v>
      </c>
      <c r="BK53">
        <v>1.8599999999999998E-2</v>
      </c>
    </row>
    <row r="54" spans="1:63" x14ac:dyDescent="0.25">
      <c r="A54" t="s">
        <v>55</v>
      </c>
      <c r="B54">
        <v>48306</v>
      </c>
      <c r="C54">
        <v>26.52</v>
      </c>
      <c r="D54">
        <v>175.68</v>
      </c>
      <c r="E54" s="1">
        <v>4659.6099999999997</v>
      </c>
      <c r="F54" s="1">
        <v>4489.97</v>
      </c>
      <c r="G54">
        <v>2.3900000000000001E-2</v>
      </c>
      <c r="H54">
        <v>1.1999999999999999E-3</v>
      </c>
      <c r="I54">
        <v>9.7699999999999995E-2</v>
      </c>
      <c r="J54">
        <v>1.2999999999999999E-3</v>
      </c>
      <c r="K54">
        <v>5.5899999999999998E-2</v>
      </c>
      <c r="L54">
        <v>0.74119999999999997</v>
      </c>
      <c r="M54">
        <v>7.8799999999999995E-2</v>
      </c>
      <c r="N54">
        <v>0.38340000000000002</v>
      </c>
      <c r="O54">
        <v>2.3099999999999999E-2</v>
      </c>
      <c r="P54">
        <v>0.15340000000000001</v>
      </c>
      <c r="Q54" s="1">
        <v>68308.28</v>
      </c>
      <c r="R54">
        <v>0.18590000000000001</v>
      </c>
      <c r="S54">
        <v>0.18099999999999999</v>
      </c>
      <c r="T54">
        <v>0.63300000000000001</v>
      </c>
      <c r="U54">
        <v>29.64</v>
      </c>
      <c r="V54" s="1">
        <v>92560.81</v>
      </c>
      <c r="W54">
        <v>154.32</v>
      </c>
      <c r="X54" s="1">
        <v>181568</v>
      </c>
      <c r="Y54">
        <v>0.69610000000000005</v>
      </c>
      <c r="Z54">
        <v>0.2591</v>
      </c>
      <c r="AA54">
        <v>4.48E-2</v>
      </c>
      <c r="AB54">
        <v>0.3039</v>
      </c>
      <c r="AC54">
        <v>181.57</v>
      </c>
      <c r="AD54" s="1">
        <v>8082.55</v>
      </c>
      <c r="AE54">
        <v>834.09</v>
      </c>
      <c r="AF54" s="1">
        <v>174595.34</v>
      </c>
      <c r="AG54" t="s">
        <v>3</v>
      </c>
      <c r="AH54" s="1">
        <v>37727</v>
      </c>
      <c r="AI54" s="1">
        <v>59964.05</v>
      </c>
      <c r="AJ54">
        <v>70.62</v>
      </c>
      <c r="AK54">
        <v>41.82</v>
      </c>
      <c r="AL54">
        <v>48.25</v>
      </c>
      <c r="AM54">
        <v>5.08</v>
      </c>
      <c r="AN54" s="1">
        <v>2631.59</v>
      </c>
      <c r="AO54">
        <v>1.016</v>
      </c>
      <c r="AP54" s="1">
        <v>1564.71</v>
      </c>
      <c r="AQ54" s="1">
        <v>2046.12</v>
      </c>
      <c r="AR54" s="1">
        <v>7487.14</v>
      </c>
      <c r="AS54">
        <v>833.76</v>
      </c>
      <c r="AT54">
        <v>339.15</v>
      </c>
      <c r="AU54" s="1">
        <v>12270.86</v>
      </c>
      <c r="AV54" s="1">
        <v>4383.78</v>
      </c>
      <c r="AW54">
        <v>0.32350000000000001</v>
      </c>
      <c r="AX54" s="1">
        <v>7410.3</v>
      </c>
      <c r="AY54">
        <v>0.54690000000000005</v>
      </c>
      <c r="AZ54">
        <v>960.97</v>
      </c>
      <c r="BA54">
        <v>7.0900000000000005E-2</v>
      </c>
      <c r="BB54">
        <v>795.5</v>
      </c>
      <c r="BC54">
        <v>5.8700000000000002E-2</v>
      </c>
      <c r="BD54" s="1">
        <v>13550.55</v>
      </c>
      <c r="BE54" s="1">
        <v>2669.43</v>
      </c>
      <c r="BF54">
        <v>0.51900000000000002</v>
      </c>
      <c r="BG54">
        <v>0.57389999999999997</v>
      </c>
      <c r="BH54">
        <v>0.22919999999999999</v>
      </c>
      <c r="BI54">
        <v>0.15620000000000001</v>
      </c>
      <c r="BJ54">
        <v>2.2800000000000001E-2</v>
      </c>
      <c r="BK54">
        <v>1.7899999999999999E-2</v>
      </c>
    </row>
    <row r="55" spans="1:63" x14ac:dyDescent="0.25">
      <c r="A55" t="s">
        <v>56</v>
      </c>
      <c r="B55">
        <v>49767</v>
      </c>
      <c r="C55">
        <v>62.62</v>
      </c>
      <c r="D55">
        <v>11.25</v>
      </c>
      <c r="E55">
        <v>704.29</v>
      </c>
      <c r="F55">
        <v>754.95</v>
      </c>
      <c r="G55">
        <v>3.2000000000000002E-3</v>
      </c>
      <c r="H55">
        <v>5.0000000000000001E-4</v>
      </c>
      <c r="I55">
        <v>6.0000000000000001E-3</v>
      </c>
      <c r="J55">
        <v>5.9999999999999995E-4</v>
      </c>
      <c r="K55">
        <v>1.9099999999999999E-2</v>
      </c>
      <c r="L55">
        <v>0.94630000000000003</v>
      </c>
      <c r="M55">
        <v>2.4500000000000001E-2</v>
      </c>
      <c r="N55">
        <v>0.22339999999999999</v>
      </c>
      <c r="O55">
        <v>1.1999999999999999E-3</v>
      </c>
      <c r="P55">
        <v>0.1255</v>
      </c>
      <c r="Q55" s="1">
        <v>59256.61</v>
      </c>
      <c r="R55">
        <v>0.1648</v>
      </c>
      <c r="S55">
        <v>0.1772</v>
      </c>
      <c r="T55">
        <v>0.65800000000000003</v>
      </c>
      <c r="U55">
        <v>7.02</v>
      </c>
      <c r="V55" s="1">
        <v>73198.53</v>
      </c>
      <c r="W55">
        <v>96.64</v>
      </c>
      <c r="X55" s="1">
        <v>181637.52</v>
      </c>
      <c r="Y55">
        <v>0.78249999999999997</v>
      </c>
      <c r="Z55">
        <v>5.6000000000000001E-2</v>
      </c>
      <c r="AA55">
        <v>0.1615</v>
      </c>
      <c r="AB55">
        <v>0.2175</v>
      </c>
      <c r="AC55">
        <v>181.64</v>
      </c>
      <c r="AD55" s="1">
        <v>5019.53</v>
      </c>
      <c r="AE55">
        <v>501.34</v>
      </c>
      <c r="AF55" s="1">
        <v>152677.44</v>
      </c>
      <c r="AG55" t="s">
        <v>3</v>
      </c>
      <c r="AH55" s="1">
        <v>38299</v>
      </c>
      <c r="AI55" s="1">
        <v>59047.98</v>
      </c>
      <c r="AJ55">
        <v>35.94</v>
      </c>
      <c r="AK55">
        <v>23.73</v>
      </c>
      <c r="AL55">
        <v>26.78</v>
      </c>
      <c r="AM55">
        <v>4.7699999999999996</v>
      </c>
      <c r="AN55" s="1">
        <v>2024.68</v>
      </c>
      <c r="AO55">
        <v>1.3927</v>
      </c>
      <c r="AP55" s="1">
        <v>1737.07</v>
      </c>
      <c r="AQ55" s="1">
        <v>2085.4299999999998</v>
      </c>
      <c r="AR55" s="1">
        <v>7020.97</v>
      </c>
      <c r="AS55">
        <v>614.21</v>
      </c>
      <c r="AT55">
        <v>430.6</v>
      </c>
      <c r="AU55" s="1">
        <v>11888.28</v>
      </c>
      <c r="AV55" s="1">
        <v>6178.43</v>
      </c>
      <c r="AW55">
        <v>0.43980000000000002</v>
      </c>
      <c r="AX55" s="1">
        <v>5329.06</v>
      </c>
      <c r="AY55">
        <v>0.37930000000000003</v>
      </c>
      <c r="AZ55" s="1">
        <v>1981.85</v>
      </c>
      <c r="BA55">
        <v>0.1411</v>
      </c>
      <c r="BB55">
        <v>558.58000000000004</v>
      </c>
      <c r="BC55">
        <v>3.9800000000000002E-2</v>
      </c>
      <c r="BD55" s="1">
        <v>14047.92</v>
      </c>
      <c r="BE55" s="1">
        <v>6363.71</v>
      </c>
      <c r="BF55">
        <v>1.7888999999999999</v>
      </c>
      <c r="BG55">
        <v>0.5373</v>
      </c>
      <c r="BH55">
        <v>0.22650000000000001</v>
      </c>
      <c r="BI55">
        <v>0.18060000000000001</v>
      </c>
      <c r="BJ55">
        <v>3.0800000000000001E-2</v>
      </c>
      <c r="BK55">
        <v>2.4799999999999999E-2</v>
      </c>
    </row>
    <row r="56" spans="1:63" x14ac:dyDescent="0.25">
      <c r="A56" t="s">
        <v>57</v>
      </c>
      <c r="B56">
        <v>43638</v>
      </c>
      <c r="C56">
        <v>53.19</v>
      </c>
      <c r="D56">
        <v>47.54</v>
      </c>
      <c r="E56" s="1">
        <v>2528.46</v>
      </c>
      <c r="F56" s="1">
        <v>2455.2399999999998</v>
      </c>
      <c r="G56">
        <v>1.7500000000000002E-2</v>
      </c>
      <c r="H56">
        <v>6.9999999999999999E-4</v>
      </c>
      <c r="I56">
        <v>4.7699999999999999E-2</v>
      </c>
      <c r="J56">
        <v>1.1999999999999999E-3</v>
      </c>
      <c r="K56">
        <v>5.8799999999999998E-2</v>
      </c>
      <c r="L56">
        <v>0.81889999999999996</v>
      </c>
      <c r="M56">
        <v>5.5199999999999999E-2</v>
      </c>
      <c r="N56">
        <v>0.39450000000000002</v>
      </c>
      <c r="O56">
        <v>1.9400000000000001E-2</v>
      </c>
      <c r="P56">
        <v>0.1449</v>
      </c>
      <c r="Q56" s="1">
        <v>64156.4</v>
      </c>
      <c r="R56">
        <v>0.18099999999999999</v>
      </c>
      <c r="S56">
        <v>0.17710000000000001</v>
      </c>
      <c r="T56">
        <v>0.64190000000000003</v>
      </c>
      <c r="U56">
        <v>17.239999999999998</v>
      </c>
      <c r="V56" s="1">
        <v>81689.570000000007</v>
      </c>
      <c r="W56">
        <v>142.07</v>
      </c>
      <c r="X56" s="1">
        <v>208001.08</v>
      </c>
      <c r="Y56">
        <v>0.66810000000000003</v>
      </c>
      <c r="Z56">
        <v>0.26700000000000002</v>
      </c>
      <c r="AA56">
        <v>6.4899999999999999E-2</v>
      </c>
      <c r="AB56">
        <v>0.33189999999999997</v>
      </c>
      <c r="AC56">
        <v>208</v>
      </c>
      <c r="AD56" s="1">
        <v>7998.09</v>
      </c>
      <c r="AE56">
        <v>722.02</v>
      </c>
      <c r="AF56" s="1">
        <v>197619.57</v>
      </c>
      <c r="AG56" t="s">
        <v>3</v>
      </c>
      <c r="AH56" s="1">
        <v>34197</v>
      </c>
      <c r="AI56" s="1">
        <v>60877.84</v>
      </c>
      <c r="AJ56">
        <v>61.81</v>
      </c>
      <c r="AK56">
        <v>35.369999999999997</v>
      </c>
      <c r="AL56">
        <v>42.48</v>
      </c>
      <c r="AM56">
        <v>4.32</v>
      </c>
      <c r="AN56" s="1">
        <v>1793.21</v>
      </c>
      <c r="AO56">
        <v>1.0306</v>
      </c>
      <c r="AP56" s="1">
        <v>1529.34</v>
      </c>
      <c r="AQ56" s="1">
        <v>1976.02</v>
      </c>
      <c r="AR56" s="1">
        <v>7144.35</v>
      </c>
      <c r="AS56">
        <v>714.06</v>
      </c>
      <c r="AT56">
        <v>375.6</v>
      </c>
      <c r="AU56" s="1">
        <v>11739.37</v>
      </c>
      <c r="AV56" s="1">
        <v>4184.84</v>
      </c>
      <c r="AW56">
        <v>0.30969999999999998</v>
      </c>
      <c r="AX56" s="1">
        <v>7323.53</v>
      </c>
      <c r="AY56">
        <v>0.54190000000000005</v>
      </c>
      <c r="AZ56" s="1">
        <v>1227.6600000000001</v>
      </c>
      <c r="BA56">
        <v>9.0800000000000006E-2</v>
      </c>
      <c r="BB56">
        <v>777.99</v>
      </c>
      <c r="BC56">
        <v>5.7599999999999998E-2</v>
      </c>
      <c r="BD56" s="1">
        <v>13514.02</v>
      </c>
      <c r="BE56" s="1">
        <v>2861.81</v>
      </c>
      <c r="BF56">
        <v>0.54969999999999997</v>
      </c>
      <c r="BG56">
        <v>0.55800000000000005</v>
      </c>
      <c r="BH56">
        <v>0.224</v>
      </c>
      <c r="BI56">
        <v>0.17030000000000001</v>
      </c>
      <c r="BJ56">
        <v>2.5700000000000001E-2</v>
      </c>
      <c r="BK56">
        <v>2.1899999999999999E-2</v>
      </c>
    </row>
    <row r="57" spans="1:63" x14ac:dyDescent="0.25">
      <c r="A57" t="s">
        <v>58</v>
      </c>
      <c r="B57">
        <v>45229</v>
      </c>
      <c r="C57">
        <v>66.709999999999994</v>
      </c>
      <c r="D57">
        <v>11.1</v>
      </c>
      <c r="E57">
        <v>740.21</v>
      </c>
      <c r="F57">
        <v>748.51</v>
      </c>
      <c r="G57">
        <v>1.5E-3</v>
      </c>
      <c r="H57">
        <v>4.0000000000000002E-4</v>
      </c>
      <c r="I57">
        <v>2.3E-3</v>
      </c>
      <c r="J57">
        <v>5.9999999999999995E-4</v>
      </c>
      <c r="K57">
        <v>7.7999999999999996E-3</v>
      </c>
      <c r="L57">
        <v>0.97430000000000005</v>
      </c>
      <c r="M57">
        <v>1.32E-2</v>
      </c>
      <c r="N57">
        <v>0.40539999999999998</v>
      </c>
      <c r="O57">
        <v>2.3999999999999998E-3</v>
      </c>
      <c r="P57">
        <v>0.14779999999999999</v>
      </c>
      <c r="Q57" s="1">
        <v>53582.38</v>
      </c>
      <c r="R57">
        <v>0.28489999999999999</v>
      </c>
      <c r="S57">
        <v>0.19889999999999999</v>
      </c>
      <c r="T57">
        <v>0.5161</v>
      </c>
      <c r="U57">
        <v>7.98</v>
      </c>
      <c r="V57" s="1">
        <v>65356.76</v>
      </c>
      <c r="W57">
        <v>88.61</v>
      </c>
      <c r="X57" s="1">
        <v>182328.34</v>
      </c>
      <c r="Y57">
        <v>0.6895</v>
      </c>
      <c r="Z57">
        <v>5.2699999999999997E-2</v>
      </c>
      <c r="AA57">
        <v>0.25779999999999997</v>
      </c>
      <c r="AB57">
        <v>0.3105</v>
      </c>
      <c r="AC57">
        <v>182.33</v>
      </c>
      <c r="AD57" s="1">
        <v>5266.06</v>
      </c>
      <c r="AE57">
        <v>461.56</v>
      </c>
      <c r="AF57" s="1">
        <v>153322.47</v>
      </c>
      <c r="AG57" t="s">
        <v>3</v>
      </c>
      <c r="AH57" s="1">
        <v>34811</v>
      </c>
      <c r="AI57" s="1">
        <v>53917.01</v>
      </c>
      <c r="AJ57">
        <v>36.369999999999997</v>
      </c>
      <c r="AK57">
        <v>24.77</v>
      </c>
      <c r="AL57">
        <v>27.1</v>
      </c>
      <c r="AM57">
        <v>4.74</v>
      </c>
      <c r="AN57" s="1">
        <v>1938.85</v>
      </c>
      <c r="AO57">
        <v>1.2505999999999999</v>
      </c>
      <c r="AP57" s="1">
        <v>2067.5300000000002</v>
      </c>
      <c r="AQ57" s="1">
        <v>2577.23</v>
      </c>
      <c r="AR57" s="1">
        <v>6985.57</v>
      </c>
      <c r="AS57">
        <v>631.57000000000005</v>
      </c>
      <c r="AT57">
        <v>364.48</v>
      </c>
      <c r="AU57" s="1">
        <v>12626.38</v>
      </c>
      <c r="AV57" s="1">
        <v>7225.43</v>
      </c>
      <c r="AW57">
        <v>0.47660000000000002</v>
      </c>
      <c r="AX57" s="1">
        <v>5074.12</v>
      </c>
      <c r="AY57">
        <v>0.3347</v>
      </c>
      <c r="AZ57" s="1">
        <v>1946.08</v>
      </c>
      <c r="BA57">
        <v>0.12839999999999999</v>
      </c>
      <c r="BB57">
        <v>913.53</v>
      </c>
      <c r="BC57">
        <v>6.0299999999999999E-2</v>
      </c>
      <c r="BD57" s="1">
        <v>15159.16</v>
      </c>
      <c r="BE57" s="1">
        <v>6714.5</v>
      </c>
      <c r="BF57">
        <v>2.0552000000000001</v>
      </c>
      <c r="BG57">
        <v>0.50570000000000004</v>
      </c>
      <c r="BH57">
        <v>0.22620000000000001</v>
      </c>
      <c r="BI57">
        <v>0.21310000000000001</v>
      </c>
      <c r="BJ57">
        <v>3.2000000000000001E-2</v>
      </c>
      <c r="BK57">
        <v>2.29E-2</v>
      </c>
    </row>
    <row r="58" spans="1:63" x14ac:dyDescent="0.25">
      <c r="A58" t="s">
        <v>59</v>
      </c>
      <c r="B58">
        <v>43646</v>
      </c>
      <c r="C58">
        <v>26</v>
      </c>
      <c r="D58">
        <v>185.66</v>
      </c>
      <c r="E58" s="1">
        <v>4827.17</v>
      </c>
      <c r="F58" s="1">
        <v>4752.4799999999996</v>
      </c>
      <c r="G58">
        <v>5.0700000000000002E-2</v>
      </c>
      <c r="H58">
        <v>8.9999999999999998E-4</v>
      </c>
      <c r="I58">
        <v>4.7300000000000002E-2</v>
      </c>
      <c r="J58">
        <v>8.0000000000000004E-4</v>
      </c>
      <c r="K58">
        <v>4.0500000000000001E-2</v>
      </c>
      <c r="L58">
        <v>0.81020000000000003</v>
      </c>
      <c r="M58">
        <v>4.9599999999999998E-2</v>
      </c>
      <c r="N58">
        <v>0.14940000000000001</v>
      </c>
      <c r="O58">
        <v>1.9E-2</v>
      </c>
      <c r="P58">
        <v>0.11799999999999999</v>
      </c>
      <c r="Q58" s="1">
        <v>74529.8</v>
      </c>
      <c r="R58">
        <v>0.1449</v>
      </c>
      <c r="S58">
        <v>0.1842</v>
      </c>
      <c r="T58">
        <v>0.67090000000000005</v>
      </c>
      <c r="U58">
        <v>27.79</v>
      </c>
      <c r="V58" s="1">
        <v>97433.91</v>
      </c>
      <c r="W58">
        <v>171.84</v>
      </c>
      <c r="X58" s="1">
        <v>241251.47</v>
      </c>
      <c r="Y58">
        <v>0.77659999999999996</v>
      </c>
      <c r="Z58">
        <v>0.1928</v>
      </c>
      <c r="AA58">
        <v>3.0599999999999999E-2</v>
      </c>
      <c r="AB58">
        <v>0.22339999999999999</v>
      </c>
      <c r="AC58">
        <v>241.25</v>
      </c>
      <c r="AD58" s="1">
        <v>9938.84</v>
      </c>
      <c r="AE58">
        <v>998.78</v>
      </c>
      <c r="AF58" s="1">
        <v>244034.67</v>
      </c>
      <c r="AG58" t="s">
        <v>3</v>
      </c>
      <c r="AH58" s="1">
        <v>50757</v>
      </c>
      <c r="AI58" s="1">
        <v>98883.51</v>
      </c>
      <c r="AJ58">
        <v>68.28</v>
      </c>
      <c r="AK58">
        <v>39.380000000000003</v>
      </c>
      <c r="AL58">
        <v>43.8</v>
      </c>
      <c r="AM58">
        <v>5</v>
      </c>
      <c r="AN58" s="1">
        <v>1416.55</v>
      </c>
      <c r="AO58">
        <v>0.68100000000000005</v>
      </c>
      <c r="AP58" s="1">
        <v>1472.96</v>
      </c>
      <c r="AQ58" s="1">
        <v>2006.77</v>
      </c>
      <c r="AR58" s="1">
        <v>7452.61</v>
      </c>
      <c r="AS58">
        <v>862.88</v>
      </c>
      <c r="AT58">
        <v>352.49</v>
      </c>
      <c r="AU58" s="1">
        <v>12147.7</v>
      </c>
      <c r="AV58" s="1">
        <v>2808.93</v>
      </c>
      <c r="AW58">
        <v>0.21820000000000001</v>
      </c>
      <c r="AX58" s="1">
        <v>8629.7199999999993</v>
      </c>
      <c r="AY58">
        <v>0.67030000000000001</v>
      </c>
      <c r="AZ58">
        <v>980.09</v>
      </c>
      <c r="BA58">
        <v>7.6100000000000001E-2</v>
      </c>
      <c r="BB58">
        <v>456.06</v>
      </c>
      <c r="BC58">
        <v>3.5400000000000001E-2</v>
      </c>
      <c r="BD58" s="1">
        <v>12874.79</v>
      </c>
      <c r="BE58" s="1">
        <v>1361.48</v>
      </c>
      <c r="BF58">
        <v>0.14580000000000001</v>
      </c>
      <c r="BG58">
        <v>0.59919999999999995</v>
      </c>
      <c r="BH58">
        <v>0.23949999999999999</v>
      </c>
      <c r="BI58">
        <v>0.1188</v>
      </c>
      <c r="BJ58">
        <v>2.5000000000000001E-2</v>
      </c>
      <c r="BK58">
        <v>1.7600000000000001E-2</v>
      </c>
    </row>
    <row r="59" spans="1:63" x14ac:dyDescent="0.25">
      <c r="A59" t="s">
        <v>60</v>
      </c>
      <c r="B59">
        <v>45237</v>
      </c>
      <c r="C59">
        <v>36.43</v>
      </c>
      <c r="D59">
        <v>32.659999999999997</v>
      </c>
      <c r="E59" s="1">
        <v>1189.69</v>
      </c>
      <c r="F59" s="1">
        <v>1120.5899999999999</v>
      </c>
      <c r="G59">
        <v>3.0999999999999999E-3</v>
      </c>
      <c r="H59">
        <v>5.9999999999999995E-4</v>
      </c>
      <c r="I59">
        <v>1.78E-2</v>
      </c>
      <c r="J59">
        <v>1E-3</v>
      </c>
      <c r="K59">
        <v>2.18E-2</v>
      </c>
      <c r="L59">
        <v>0.89880000000000004</v>
      </c>
      <c r="M59">
        <v>5.7000000000000002E-2</v>
      </c>
      <c r="N59">
        <v>0.56000000000000005</v>
      </c>
      <c r="O59">
        <v>1.6999999999999999E-3</v>
      </c>
      <c r="P59">
        <v>0.1714</v>
      </c>
      <c r="Q59" s="1">
        <v>54561.31</v>
      </c>
      <c r="R59">
        <v>0.2195</v>
      </c>
      <c r="S59">
        <v>0.214</v>
      </c>
      <c r="T59">
        <v>0.5665</v>
      </c>
      <c r="U59">
        <v>10.45</v>
      </c>
      <c r="V59" s="1">
        <v>69544.990000000005</v>
      </c>
      <c r="W59">
        <v>109.76</v>
      </c>
      <c r="X59" s="1">
        <v>136768.85</v>
      </c>
      <c r="Y59">
        <v>0.68330000000000002</v>
      </c>
      <c r="Z59">
        <v>0.18149999999999999</v>
      </c>
      <c r="AA59">
        <v>0.13519999999999999</v>
      </c>
      <c r="AB59">
        <v>0.31669999999999998</v>
      </c>
      <c r="AC59">
        <v>136.77000000000001</v>
      </c>
      <c r="AD59" s="1">
        <v>4073.7</v>
      </c>
      <c r="AE59">
        <v>445.5</v>
      </c>
      <c r="AF59" s="1">
        <v>118348.4</v>
      </c>
      <c r="AG59" t="s">
        <v>3</v>
      </c>
      <c r="AH59" s="1">
        <v>31524</v>
      </c>
      <c r="AI59" s="1">
        <v>47316.76</v>
      </c>
      <c r="AJ59">
        <v>45.2</v>
      </c>
      <c r="AK59">
        <v>26.47</v>
      </c>
      <c r="AL59">
        <v>33.6</v>
      </c>
      <c r="AM59">
        <v>4.41</v>
      </c>
      <c r="AN59" s="1">
        <v>1607.05</v>
      </c>
      <c r="AO59">
        <v>0.90159999999999996</v>
      </c>
      <c r="AP59" s="1">
        <v>1625.01</v>
      </c>
      <c r="AQ59" s="1">
        <v>2187.67</v>
      </c>
      <c r="AR59" s="1">
        <v>6877.63</v>
      </c>
      <c r="AS59">
        <v>743.48</v>
      </c>
      <c r="AT59">
        <v>308.2</v>
      </c>
      <c r="AU59" s="1">
        <v>11742</v>
      </c>
      <c r="AV59" s="1">
        <v>7833.68</v>
      </c>
      <c r="AW59">
        <v>0.55549999999999999</v>
      </c>
      <c r="AX59" s="1">
        <v>3775.21</v>
      </c>
      <c r="AY59">
        <v>0.26769999999999999</v>
      </c>
      <c r="AZ59" s="1">
        <v>1387.13</v>
      </c>
      <c r="BA59">
        <v>9.8400000000000001E-2</v>
      </c>
      <c r="BB59" s="1">
        <v>1105.26</v>
      </c>
      <c r="BC59">
        <v>7.8399999999999997E-2</v>
      </c>
      <c r="BD59" s="1">
        <v>14101.28</v>
      </c>
      <c r="BE59" s="1">
        <v>6260.05</v>
      </c>
      <c r="BF59">
        <v>2.0750999999999999</v>
      </c>
      <c r="BG59">
        <v>0.49759999999999999</v>
      </c>
      <c r="BH59">
        <v>0.21579999999999999</v>
      </c>
      <c r="BI59">
        <v>0.23119999999999999</v>
      </c>
      <c r="BJ59">
        <v>3.1600000000000003E-2</v>
      </c>
      <c r="BK59">
        <v>2.3699999999999999E-2</v>
      </c>
    </row>
    <row r="60" spans="1:63" x14ac:dyDescent="0.25">
      <c r="A60" t="s">
        <v>61</v>
      </c>
      <c r="B60">
        <v>47613</v>
      </c>
      <c r="C60">
        <v>105.76</v>
      </c>
      <c r="D60">
        <v>7.99</v>
      </c>
      <c r="E60">
        <v>845.38</v>
      </c>
      <c r="F60">
        <v>806.26</v>
      </c>
      <c r="G60">
        <v>1.6999999999999999E-3</v>
      </c>
      <c r="H60">
        <v>2.9999999999999997E-4</v>
      </c>
      <c r="I60">
        <v>4.1999999999999997E-3</v>
      </c>
      <c r="J60">
        <v>1.1999999999999999E-3</v>
      </c>
      <c r="K60">
        <v>1.9E-2</v>
      </c>
      <c r="L60">
        <v>0.94310000000000005</v>
      </c>
      <c r="M60">
        <v>3.0499999999999999E-2</v>
      </c>
      <c r="N60">
        <v>0.49199999999999999</v>
      </c>
      <c r="O60">
        <v>2.7000000000000001E-3</v>
      </c>
      <c r="P60">
        <v>0.16139999999999999</v>
      </c>
      <c r="Q60" s="1">
        <v>54806.720000000001</v>
      </c>
      <c r="R60">
        <v>0.2218</v>
      </c>
      <c r="S60">
        <v>0.18379999999999999</v>
      </c>
      <c r="T60">
        <v>0.59440000000000004</v>
      </c>
      <c r="U60">
        <v>9.6300000000000008</v>
      </c>
      <c r="V60" s="1">
        <v>63177.2</v>
      </c>
      <c r="W60">
        <v>84.08</v>
      </c>
      <c r="X60" s="1">
        <v>170520.64</v>
      </c>
      <c r="Y60">
        <v>0.71830000000000005</v>
      </c>
      <c r="Z60">
        <v>0.06</v>
      </c>
      <c r="AA60">
        <v>0.22170000000000001</v>
      </c>
      <c r="AB60">
        <v>0.28170000000000001</v>
      </c>
      <c r="AC60">
        <v>170.52</v>
      </c>
      <c r="AD60" s="1">
        <v>4820.82</v>
      </c>
      <c r="AE60">
        <v>424.29</v>
      </c>
      <c r="AF60" s="1">
        <v>147248.94</v>
      </c>
      <c r="AG60" t="s">
        <v>3</v>
      </c>
      <c r="AH60" s="1">
        <v>32351</v>
      </c>
      <c r="AI60" s="1">
        <v>48218.76</v>
      </c>
      <c r="AJ60">
        <v>36.31</v>
      </c>
      <c r="AK60">
        <v>23.71</v>
      </c>
      <c r="AL60">
        <v>26.37</v>
      </c>
      <c r="AM60">
        <v>4.13</v>
      </c>
      <c r="AN60" s="1">
        <v>1574.22</v>
      </c>
      <c r="AO60">
        <v>1.4023000000000001</v>
      </c>
      <c r="AP60" s="1">
        <v>1814.05</v>
      </c>
      <c r="AQ60" s="1">
        <v>2623.14</v>
      </c>
      <c r="AR60" s="1">
        <v>7028.77</v>
      </c>
      <c r="AS60">
        <v>627.86</v>
      </c>
      <c r="AT60">
        <v>365.29</v>
      </c>
      <c r="AU60" s="1">
        <v>12459.12</v>
      </c>
      <c r="AV60" s="1">
        <v>8339.02</v>
      </c>
      <c r="AW60">
        <v>0.53159999999999996</v>
      </c>
      <c r="AX60" s="1">
        <v>4714.57</v>
      </c>
      <c r="AY60">
        <v>0.30049999999999999</v>
      </c>
      <c r="AZ60" s="1">
        <v>1577.8</v>
      </c>
      <c r="BA60">
        <v>0.10059999999999999</v>
      </c>
      <c r="BB60" s="1">
        <v>1055.7</v>
      </c>
      <c r="BC60">
        <v>6.7299999999999999E-2</v>
      </c>
      <c r="BD60" s="1">
        <v>15687.09</v>
      </c>
      <c r="BE60" s="1">
        <v>7287.29</v>
      </c>
      <c r="BF60">
        <v>2.6724999999999999</v>
      </c>
      <c r="BG60">
        <v>0.50800000000000001</v>
      </c>
      <c r="BH60">
        <v>0.22800000000000001</v>
      </c>
      <c r="BI60">
        <v>0.21060000000000001</v>
      </c>
      <c r="BJ60">
        <v>3.6700000000000003E-2</v>
      </c>
      <c r="BK60">
        <v>1.67E-2</v>
      </c>
    </row>
    <row r="61" spans="1:63" x14ac:dyDescent="0.25">
      <c r="A61" t="s">
        <v>62</v>
      </c>
      <c r="B61">
        <v>50112</v>
      </c>
      <c r="C61">
        <v>70.709999999999994</v>
      </c>
      <c r="D61">
        <v>10.56</v>
      </c>
      <c r="E61">
        <v>746.53</v>
      </c>
      <c r="F61">
        <v>735.89</v>
      </c>
      <c r="G61">
        <v>1.6999999999999999E-3</v>
      </c>
      <c r="H61">
        <v>4.0000000000000002E-4</v>
      </c>
      <c r="I61">
        <v>3.3999999999999998E-3</v>
      </c>
      <c r="J61">
        <v>1.2999999999999999E-3</v>
      </c>
      <c r="K61">
        <v>1.17E-2</v>
      </c>
      <c r="L61">
        <v>0.96360000000000001</v>
      </c>
      <c r="M61">
        <v>1.7899999999999999E-2</v>
      </c>
      <c r="N61">
        <v>0.40139999999999998</v>
      </c>
      <c r="O61">
        <v>2.8999999999999998E-3</v>
      </c>
      <c r="P61">
        <v>0.1429</v>
      </c>
      <c r="Q61" s="1">
        <v>54082.22</v>
      </c>
      <c r="R61">
        <v>0.2772</v>
      </c>
      <c r="S61">
        <v>0.18099999999999999</v>
      </c>
      <c r="T61">
        <v>0.54179999999999995</v>
      </c>
      <c r="U61">
        <v>8.25</v>
      </c>
      <c r="V61" s="1">
        <v>63411.39</v>
      </c>
      <c r="W61">
        <v>86.5</v>
      </c>
      <c r="X61" s="1">
        <v>179659.13</v>
      </c>
      <c r="Y61">
        <v>0.73499999999999999</v>
      </c>
      <c r="Z61">
        <v>6.4199999999999993E-2</v>
      </c>
      <c r="AA61">
        <v>0.20080000000000001</v>
      </c>
      <c r="AB61">
        <v>0.26500000000000001</v>
      </c>
      <c r="AC61">
        <v>179.66</v>
      </c>
      <c r="AD61" s="1">
        <v>5203.6499999999996</v>
      </c>
      <c r="AE61">
        <v>519.53</v>
      </c>
      <c r="AF61" s="1">
        <v>159217.63</v>
      </c>
      <c r="AG61" t="s">
        <v>3</v>
      </c>
      <c r="AH61" s="1">
        <v>34674</v>
      </c>
      <c r="AI61" s="1">
        <v>53431.24</v>
      </c>
      <c r="AJ61">
        <v>37.47</v>
      </c>
      <c r="AK61">
        <v>25.96</v>
      </c>
      <c r="AL61">
        <v>28.14</v>
      </c>
      <c r="AM61">
        <v>4.3899999999999997</v>
      </c>
      <c r="AN61" s="1">
        <v>1916.82</v>
      </c>
      <c r="AO61">
        <v>1.2316</v>
      </c>
      <c r="AP61" s="1">
        <v>2026.8</v>
      </c>
      <c r="AQ61" s="1">
        <v>2345</v>
      </c>
      <c r="AR61" s="1">
        <v>7130.41</v>
      </c>
      <c r="AS61">
        <v>611.36</v>
      </c>
      <c r="AT61">
        <v>355.26</v>
      </c>
      <c r="AU61" s="1">
        <v>12468.82</v>
      </c>
      <c r="AV61" s="1">
        <v>7312.22</v>
      </c>
      <c r="AW61">
        <v>0.48430000000000001</v>
      </c>
      <c r="AX61" s="1">
        <v>5209.7700000000004</v>
      </c>
      <c r="AY61">
        <v>0.34499999999999997</v>
      </c>
      <c r="AZ61" s="1">
        <v>1708.81</v>
      </c>
      <c r="BA61">
        <v>0.1132</v>
      </c>
      <c r="BB61">
        <v>868.44</v>
      </c>
      <c r="BC61">
        <v>5.7500000000000002E-2</v>
      </c>
      <c r="BD61" s="1">
        <v>15099.24</v>
      </c>
      <c r="BE61" s="1">
        <v>6376.27</v>
      </c>
      <c r="BF61">
        <v>1.8706</v>
      </c>
      <c r="BG61">
        <v>0.50990000000000002</v>
      </c>
      <c r="BH61">
        <v>0.2278</v>
      </c>
      <c r="BI61">
        <v>0.20419999999999999</v>
      </c>
      <c r="BJ61">
        <v>3.3700000000000001E-2</v>
      </c>
      <c r="BK61">
        <v>2.4400000000000002E-2</v>
      </c>
    </row>
    <row r="62" spans="1:63" x14ac:dyDescent="0.25">
      <c r="A62" t="s">
        <v>63</v>
      </c>
      <c r="B62">
        <v>50120</v>
      </c>
      <c r="C62">
        <v>43.76</v>
      </c>
      <c r="D62">
        <v>26.45</v>
      </c>
      <c r="E62" s="1">
        <v>1157.3399999999999</v>
      </c>
      <c r="F62" s="1">
        <v>1105.46</v>
      </c>
      <c r="G62">
        <v>3.3E-3</v>
      </c>
      <c r="H62">
        <v>5.0000000000000001E-4</v>
      </c>
      <c r="I62">
        <v>1.7399999999999999E-2</v>
      </c>
      <c r="J62">
        <v>1.1000000000000001E-3</v>
      </c>
      <c r="K62">
        <v>2.3900000000000001E-2</v>
      </c>
      <c r="L62">
        <v>0.9052</v>
      </c>
      <c r="M62">
        <v>4.87E-2</v>
      </c>
      <c r="N62">
        <v>0.47839999999999999</v>
      </c>
      <c r="O62">
        <v>2.0999999999999999E-3</v>
      </c>
      <c r="P62">
        <v>0.157</v>
      </c>
      <c r="Q62" s="1">
        <v>54822.239999999998</v>
      </c>
      <c r="R62">
        <v>0.21290000000000001</v>
      </c>
      <c r="S62">
        <v>0.20710000000000001</v>
      </c>
      <c r="T62">
        <v>0.57999999999999996</v>
      </c>
      <c r="U62">
        <v>9.83</v>
      </c>
      <c r="V62" s="1">
        <v>71721.789999999994</v>
      </c>
      <c r="W62">
        <v>113.24</v>
      </c>
      <c r="X62" s="1">
        <v>159251.82999999999</v>
      </c>
      <c r="Y62">
        <v>0.69489999999999996</v>
      </c>
      <c r="Z62">
        <v>0.15329999999999999</v>
      </c>
      <c r="AA62">
        <v>0.15179999999999999</v>
      </c>
      <c r="AB62">
        <v>0.30509999999999998</v>
      </c>
      <c r="AC62">
        <v>159.25</v>
      </c>
      <c r="AD62" s="1">
        <v>4501.6099999999997</v>
      </c>
      <c r="AE62">
        <v>476.77</v>
      </c>
      <c r="AF62" s="1">
        <v>131515.29</v>
      </c>
      <c r="AG62" t="s">
        <v>3</v>
      </c>
      <c r="AH62" s="1">
        <v>32239</v>
      </c>
      <c r="AI62" s="1">
        <v>51220.01</v>
      </c>
      <c r="AJ62">
        <v>43.14</v>
      </c>
      <c r="AK62">
        <v>25.24</v>
      </c>
      <c r="AL62">
        <v>30.87</v>
      </c>
      <c r="AM62">
        <v>4.3499999999999996</v>
      </c>
      <c r="AN62" s="1">
        <v>1216.03</v>
      </c>
      <c r="AO62">
        <v>0.8962</v>
      </c>
      <c r="AP62" s="1">
        <v>1630.33</v>
      </c>
      <c r="AQ62" s="1">
        <v>2087.58</v>
      </c>
      <c r="AR62" s="1">
        <v>6455.22</v>
      </c>
      <c r="AS62">
        <v>688.83</v>
      </c>
      <c r="AT62">
        <v>319.01</v>
      </c>
      <c r="AU62" s="1">
        <v>11180.97</v>
      </c>
      <c r="AV62" s="1">
        <v>7079.44</v>
      </c>
      <c r="AW62">
        <v>0.51559999999999995</v>
      </c>
      <c r="AX62" s="1">
        <v>4157.72</v>
      </c>
      <c r="AY62">
        <v>0.30280000000000001</v>
      </c>
      <c r="AZ62" s="1">
        <v>1494.46</v>
      </c>
      <c r="BA62">
        <v>0.10879999999999999</v>
      </c>
      <c r="BB62">
        <v>999.11</v>
      </c>
      <c r="BC62">
        <v>7.2800000000000004E-2</v>
      </c>
      <c r="BD62" s="1">
        <v>13730.72</v>
      </c>
      <c r="BE62" s="1">
        <v>5639.64</v>
      </c>
      <c r="BF62">
        <v>1.6106</v>
      </c>
      <c r="BG62">
        <v>0.49769999999999998</v>
      </c>
      <c r="BH62">
        <v>0.21490000000000001</v>
      </c>
      <c r="BI62">
        <v>0.23080000000000001</v>
      </c>
      <c r="BJ62">
        <v>3.2199999999999999E-2</v>
      </c>
      <c r="BK62">
        <v>2.4299999999999999E-2</v>
      </c>
    </row>
    <row r="63" spans="1:63" x14ac:dyDescent="0.25">
      <c r="A63" t="s">
        <v>64</v>
      </c>
      <c r="B63">
        <v>43653</v>
      </c>
      <c r="C63">
        <v>9.86</v>
      </c>
      <c r="D63">
        <v>188.67</v>
      </c>
      <c r="E63" s="1">
        <v>1859.77</v>
      </c>
      <c r="F63" s="1">
        <v>1696.38</v>
      </c>
      <c r="G63">
        <v>9.1999999999999998E-3</v>
      </c>
      <c r="H63">
        <v>8.0000000000000004E-4</v>
      </c>
      <c r="I63">
        <v>0.25690000000000002</v>
      </c>
      <c r="J63">
        <v>1.2999999999999999E-3</v>
      </c>
      <c r="K63">
        <v>9.5399999999999999E-2</v>
      </c>
      <c r="L63">
        <v>0.56100000000000005</v>
      </c>
      <c r="M63">
        <v>7.5399999999999995E-2</v>
      </c>
      <c r="N63">
        <v>0.61060000000000003</v>
      </c>
      <c r="O63">
        <v>2.29E-2</v>
      </c>
      <c r="P63">
        <v>0.1678</v>
      </c>
      <c r="Q63" s="1">
        <v>62676.19</v>
      </c>
      <c r="R63">
        <v>0.2399</v>
      </c>
      <c r="S63">
        <v>0.21360000000000001</v>
      </c>
      <c r="T63">
        <v>0.54649999999999999</v>
      </c>
      <c r="U63">
        <v>14.95</v>
      </c>
      <c r="V63" s="1">
        <v>81988.399999999994</v>
      </c>
      <c r="W63">
        <v>121.09</v>
      </c>
      <c r="X63" s="1">
        <v>137777.92000000001</v>
      </c>
      <c r="Y63">
        <v>0.63239999999999996</v>
      </c>
      <c r="Z63">
        <v>0.30120000000000002</v>
      </c>
      <c r="AA63">
        <v>6.6400000000000001E-2</v>
      </c>
      <c r="AB63">
        <v>0.36759999999999998</v>
      </c>
      <c r="AC63">
        <v>137.78</v>
      </c>
      <c r="AD63" s="1">
        <v>6394</v>
      </c>
      <c r="AE63">
        <v>636.91</v>
      </c>
      <c r="AF63" s="1">
        <v>130644.11</v>
      </c>
      <c r="AG63" t="s">
        <v>3</v>
      </c>
      <c r="AH63" s="1">
        <v>32105</v>
      </c>
      <c r="AI63" s="1">
        <v>47202.52</v>
      </c>
      <c r="AJ63">
        <v>64.8</v>
      </c>
      <c r="AK63">
        <v>42.8</v>
      </c>
      <c r="AL63">
        <v>49.23</v>
      </c>
      <c r="AM63">
        <v>4.5199999999999996</v>
      </c>
      <c r="AN63">
        <v>597.38</v>
      </c>
      <c r="AO63">
        <v>1.0971</v>
      </c>
      <c r="AP63" s="1">
        <v>1802.25</v>
      </c>
      <c r="AQ63" s="1">
        <v>2063.19</v>
      </c>
      <c r="AR63" s="1">
        <v>7402.96</v>
      </c>
      <c r="AS63">
        <v>856.14</v>
      </c>
      <c r="AT63">
        <v>458.71</v>
      </c>
      <c r="AU63" s="1">
        <v>12583.25</v>
      </c>
      <c r="AV63" s="1">
        <v>6603.69</v>
      </c>
      <c r="AW63">
        <v>0.43309999999999998</v>
      </c>
      <c r="AX63" s="1">
        <v>6152.92</v>
      </c>
      <c r="AY63">
        <v>0.40350000000000003</v>
      </c>
      <c r="AZ63" s="1">
        <v>1368.28</v>
      </c>
      <c r="BA63">
        <v>8.9700000000000002E-2</v>
      </c>
      <c r="BB63" s="1">
        <v>1122.8699999999999</v>
      </c>
      <c r="BC63">
        <v>7.3599999999999999E-2</v>
      </c>
      <c r="BD63" s="1">
        <v>15247.76</v>
      </c>
      <c r="BE63" s="1">
        <v>4567.4799999999996</v>
      </c>
      <c r="BF63">
        <v>1.3737999999999999</v>
      </c>
      <c r="BG63">
        <v>0.54459999999999997</v>
      </c>
      <c r="BH63">
        <v>0.20530000000000001</v>
      </c>
      <c r="BI63">
        <v>0.20680000000000001</v>
      </c>
      <c r="BJ63">
        <v>2.3199999999999998E-2</v>
      </c>
      <c r="BK63">
        <v>2.0199999999999999E-2</v>
      </c>
    </row>
    <row r="64" spans="1:63" x14ac:dyDescent="0.25">
      <c r="A64" t="s">
        <v>65</v>
      </c>
      <c r="B64">
        <v>48678</v>
      </c>
      <c r="C64">
        <v>37.67</v>
      </c>
      <c r="D64">
        <v>37.24</v>
      </c>
      <c r="E64" s="1">
        <v>1402.88</v>
      </c>
      <c r="F64" s="1">
        <v>1374.53</v>
      </c>
      <c r="G64">
        <v>6.4999999999999997E-3</v>
      </c>
      <c r="H64">
        <v>1.5E-3</v>
      </c>
      <c r="I64">
        <v>6.8999999999999999E-3</v>
      </c>
      <c r="J64">
        <v>8.0000000000000004E-4</v>
      </c>
      <c r="K64">
        <v>1.8599999999999998E-2</v>
      </c>
      <c r="L64">
        <v>0.93979999999999997</v>
      </c>
      <c r="M64">
        <v>2.5999999999999999E-2</v>
      </c>
      <c r="N64">
        <v>0.30719999999999997</v>
      </c>
      <c r="O64">
        <v>4.1999999999999997E-3</v>
      </c>
      <c r="P64">
        <v>0.13059999999999999</v>
      </c>
      <c r="Q64" s="1">
        <v>59069.39</v>
      </c>
      <c r="R64">
        <v>0.2104</v>
      </c>
      <c r="S64">
        <v>0.19570000000000001</v>
      </c>
      <c r="T64">
        <v>0.59389999999999998</v>
      </c>
      <c r="U64">
        <v>10.14</v>
      </c>
      <c r="V64" s="1">
        <v>81146.7</v>
      </c>
      <c r="W64">
        <v>133.44</v>
      </c>
      <c r="X64" s="1">
        <v>176540.49</v>
      </c>
      <c r="Y64">
        <v>0.77429999999999999</v>
      </c>
      <c r="Z64">
        <v>0.11890000000000001</v>
      </c>
      <c r="AA64">
        <v>0.10680000000000001</v>
      </c>
      <c r="AB64">
        <v>0.22570000000000001</v>
      </c>
      <c r="AC64">
        <v>176.54</v>
      </c>
      <c r="AD64" s="1">
        <v>5498.44</v>
      </c>
      <c r="AE64">
        <v>603.72</v>
      </c>
      <c r="AF64" s="1">
        <v>154083.68</v>
      </c>
      <c r="AG64" t="s">
        <v>3</v>
      </c>
      <c r="AH64" s="1">
        <v>38003</v>
      </c>
      <c r="AI64" s="1">
        <v>59782.16</v>
      </c>
      <c r="AJ64">
        <v>45.22</v>
      </c>
      <c r="AK64">
        <v>28.21</v>
      </c>
      <c r="AL64">
        <v>32.33</v>
      </c>
      <c r="AM64">
        <v>4.79</v>
      </c>
      <c r="AN64" s="1">
        <v>1754.45</v>
      </c>
      <c r="AO64">
        <v>1.022</v>
      </c>
      <c r="AP64" s="1">
        <v>1427.45</v>
      </c>
      <c r="AQ64" s="1">
        <v>2003.76</v>
      </c>
      <c r="AR64" s="1">
        <v>6475.46</v>
      </c>
      <c r="AS64">
        <v>637.79999999999995</v>
      </c>
      <c r="AT64">
        <v>293.58999999999997</v>
      </c>
      <c r="AU64" s="1">
        <v>10838.07</v>
      </c>
      <c r="AV64" s="1">
        <v>5227.26</v>
      </c>
      <c r="AW64">
        <v>0.42020000000000002</v>
      </c>
      <c r="AX64" s="1">
        <v>5336.1</v>
      </c>
      <c r="AY64">
        <v>0.42899999999999999</v>
      </c>
      <c r="AZ64" s="1">
        <v>1266.96</v>
      </c>
      <c r="BA64">
        <v>0.1019</v>
      </c>
      <c r="BB64">
        <v>608.70000000000005</v>
      </c>
      <c r="BC64">
        <v>4.8899999999999999E-2</v>
      </c>
      <c r="BD64" s="1">
        <v>12439.02</v>
      </c>
      <c r="BE64" s="1">
        <v>4297.6000000000004</v>
      </c>
      <c r="BF64">
        <v>0.99119999999999997</v>
      </c>
      <c r="BG64">
        <v>0.54559999999999997</v>
      </c>
      <c r="BH64">
        <v>0.22220000000000001</v>
      </c>
      <c r="BI64">
        <v>0.185</v>
      </c>
      <c r="BJ64">
        <v>2.9899999999999999E-2</v>
      </c>
      <c r="BK64">
        <v>1.7299999999999999E-2</v>
      </c>
    </row>
    <row r="65" spans="1:63" x14ac:dyDescent="0.25">
      <c r="A65" t="s">
        <v>66</v>
      </c>
      <c r="B65">
        <v>46177</v>
      </c>
      <c r="C65">
        <v>49.38</v>
      </c>
      <c r="D65">
        <v>19</v>
      </c>
      <c r="E65">
        <v>938.32</v>
      </c>
      <c r="F65">
        <v>897.01</v>
      </c>
      <c r="G65">
        <v>3.8999999999999998E-3</v>
      </c>
      <c r="H65">
        <v>5.0000000000000001E-4</v>
      </c>
      <c r="I65">
        <v>1.14E-2</v>
      </c>
      <c r="J65">
        <v>8.0000000000000004E-4</v>
      </c>
      <c r="K65">
        <v>2.8199999999999999E-2</v>
      </c>
      <c r="L65">
        <v>0.91749999999999998</v>
      </c>
      <c r="M65">
        <v>3.7600000000000001E-2</v>
      </c>
      <c r="N65">
        <v>0.45290000000000002</v>
      </c>
      <c r="O65">
        <v>3.7000000000000002E-3</v>
      </c>
      <c r="P65">
        <v>0.14829999999999999</v>
      </c>
      <c r="Q65" s="1">
        <v>54214.96</v>
      </c>
      <c r="R65">
        <v>0.2301</v>
      </c>
      <c r="S65">
        <v>0.23749999999999999</v>
      </c>
      <c r="T65">
        <v>0.53239999999999998</v>
      </c>
      <c r="U65">
        <v>8.36</v>
      </c>
      <c r="V65" s="1">
        <v>72086.23</v>
      </c>
      <c r="W65">
        <v>108.08</v>
      </c>
      <c r="X65" s="1">
        <v>163856.46</v>
      </c>
      <c r="Y65">
        <v>0.79549999999999998</v>
      </c>
      <c r="Z65">
        <v>0.12429999999999999</v>
      </c>
      <c r="AA65">
        <v>8.0199999999999994E-2</v>
      </c>
      <c r="AB65">
        <v>0.20449999999999999</v>
      </c>
      <c r="AC65">
        <v>163.86</v>
      </c>
      <c r="AD65" s="1">
        <v>4491.42</v>
      </c>
      <c r="AE65">
        <v>521.70000000000005</v>
      </c>
      <c r="AF65" s="1">
        <v>143343.29</v>
      </c>
      <c r="AG65" t="s">
        <v>3</v>
      </c>
      <c r="AH65" s="1">
        <v>34432</v>
      </c>
      <c r="AI65" s="1">
        <v>53824.34</v>
      </c>
      <c r="AJ65">
        <v>42.45</v>
      </c>
      <c r="AK65">
        <v>24.95</v>
      </c>
      <c r="AL65">
        <v>29.83</v>
      </c>
      <c r="AM65">
        <v>4.3600000000000003</v>
      </c>
      <c r="AN65" s="1">
        <v>1806</v>
      </c>
      <c r="AO65">
        <v>1.0544</v>
      </c>
      <c r="AP65" s="1">
        <v>1677.1</v>
      </c>
      <c r="AQ65" s="1">
        <v>2143.4899999999998</v>
      </c>
      <c r="AR65" s="1">
        <v>6702.74</v>
      </c>
      <c r="AS65">
        <v>653.44000000000005</v>
      </c>
      <c r="AT65">
        <v>321.98</v>
      </c>
      <c r="AU65" s="1">
        <v>11498.76</v>
      </c>
      <c r="AV65" s="1">
        <v>6995.43</v>
      </c>
      <c r="AW65">
        <v>0.49690000000000001</v>
      </c>
      <c r="AX65" s="1">
        <v>4445.51</v>
      </c>
      <c r="AY65">
        <v>0.31580000000000003</v>
      </c>
      <c r="AZ65" s="1">
        <v>1661.61</v>
      </c>
      <c r="BA65">
        <v>0.11799999999999999</v>
      </c>
      <c r="BB65">
        <v>974.38</v>
      </c>
      <c r="BC65">
        <v>6.9199999999999998E-2</v>
      </c>
      <c r="BD65" s="1">
        <v>14076.93</v>
      </c>
      <c r="BE65" s="1">
        <v>5601.93</v>
      </c>
      <c r="BF65">
        <v>1.5289999999999999</v>
      </c>
      <c r="BG65">
        <v>0.49869999999999998</v>
      </c>
      <c r="BH65">
        <v>0.21110000000000001</v>
      </c>
      <c r="BI65">
        <v>0.2394</v>
      </c>
      <c r="BJ65">
        <v>2.93E-2</v>
      </c>
      <c r="BK65">
        <v>2.1499999999999998E-2</v>
      </c>
    </row>
    <row r="66" spans="1:63" x14ac:dyDescent="0.25">
      <c r="A66" t="s">
        <v>67</v>
      </c>
      <c r="B66">
        <v>43661</v>
      </c>
      <c r="C66">
        <v>31.43</v>
      </c>
      <c r="D66">
        <v>184.1</v>
      </c>
      <c r="E66" s="1">
        <v>5785.85</v>
      </c>
      <c r="F66" s="1">
        <v>5603.48</v>
      </c>
      <c r="G66">
        <v>1.9900000000000001E-2</v>
      </c>
      <c r="H66">
        <v>6.9999999999999999E-4</v>
      </c>
      <c r="I66">
        <v>3.95E-2</v>
      </c>
      <c r="J66">
        <v>1.1999999999999999E-3</v>
      </c>
      <c r="K66">
        <v>4.5400000000000003E-2</v>
      </c>
      <c r="L66">
        <v>0.83899999999999997</v>
      </c>
      <c r="M66">
        <v>5.4199999999999998E-2</v>
      </c>
      <c r="N66">
        <v>0.26750000000000002</v>
      </c>
      <c r="O66">
        <v>1.5299999999999999E-2</v>
      </c>
      <c r="P66">
        <v>0.14130000000000001</v>
      </c>
      <c r="Q66" s="1">
        <v>70988.02</v>
      </c>
      <c r="R66">
        <v>0.1744</v>
      </c>
      <c r="S66">
        <v>0.19409999999999999</v>
      </c>
      <c r="T66">
        <v>0.63149999999999995</v>
      </c>
      <c r="U66">
        <v>33.159999999999997</v>
      </c>
      <c r="V66" s="1">
        <v>98775.72</v>
      </c>
      <c r="W66">
        <v>170.96</v>
      </c>
      <c r="X66" s="1">
        <v>194088.44</v>
      </c>
      <c r="Y66">
        <v>0.74129999999999996</v>
      </c>
      <c r="Z66">
        <v>0.2112</v>
      </c>
      <c r="AA66">
        <v>4.7500000000000001E-2</v>
      </c>
      <c r="AB66">
        <v>0.25869999999999999</v>
      </c>
      <c r="AC66">
        <v>194.09</v>
      </c>
      <c r="AD66" s="1">
        <v>7716.4</v>
      </c>
      <c r="AE66">
        <v>815.84</v>
      </c>
      <c r="AF66" s="1">
        <v>179502.4</v>
      </c>
      <c r="AG66" t="s">
        <v>3</v>
      </c>
      <c r="AH66" s="1">
        <v>41169</v>
      </c>
      <c r="AI66" s="1">
        <v>68094.37</v>
      </c>
      <c r="AJ66">
        <v>67.459999999999994</v>
      </c>
      <c r="AK66">
        <v>37.21</v>
      </c>
      <c r="AL66">
        <v>42.33</v>
      </c>
      <c r="AM66">
        <v>4.25</v>
      </c>
      <c r="AN66" s="1">
        <v>2631.59</v>
      </c>
      <c r="AO66">
        <v>0.86670000000000003</v>
      </c>
      <c r="AP66" s="1">
        <v>1464.93</v>
      </c>
      <c r="AQ66" s="1">
        <v>1996.27</v>
      </c>
      <c r="AR66" s="1">
        <v>7063.57</v>
      </c>
      <c r="AS66">
        <v>812.86</v>
      </c>
      <c r="AT66">
        <v>367.44</v>
      </c>
      <c r="AU66" s="1">
        <v>11705.07</v>
      </c>
      <c r="AV66" s="1">
        <v>3976.92</v>
      </c>
      <c r="AW66">
        <v>0.31830000000000003</v>
      </c>
      <c r="AX66" s="1">
        <v>6985.92</v>
      </c>
      <c r="AY66">
        <v>0.55900000000000005</v>
      </c>
      <c r="AZ66">
        <v>943.82</v>
      </c>
      <c r="BA66">
        <v>7.5499999999999998E-2</v>
      </c>
      <c r="BB66">
        <v>589.42999999999995</v>
      </c>
      <c r="BC66">
        <v>4.7199999999999999E-2</v>
      </c>
      <c r="BD66" s="1">
        <v>12496.09</v>
      </c>
      <c r="BE66" s="1">
        <v>2608.9299999999998</v>
      </c>
      <c r="BF66">
        <v>0.44040000000000001</v>
      </c>
      <c r="BG66">
        <v>0.58730000000000004</v>
      </c>
      <c r="BH66">
        <v>0.2311</v>
      </c>
      <c r="BI66">
        <v>0.1431</v>
      </c>
      <c r="BJ66">
        <v>2.3199999999999998E-2</v>
      </c>
      <c r="BK66">
        <v>1.5299999999999999E-2</v>
      </c>
    </row>
    <row r="67" spans="1:63" x14ac:dyDescent="0.25">
      <c r="A67" t="s">
        <v>68</v>
      </c>
      <c r="B67">
        <v>43679</v>
      </c>
      <c r="C67">
        <v>73.62</v>
      </c>
      <c r="D67">
        <v>29.93</v>
      </c>
      <c r="E67" s="1">
        <v>2203.66</v>
      </c>
      <c r="F67" s="1">
        <v>2110.83</v>
      </c>
      <c r="G67">
        <v>6.7000000000000002E-3</v>
      </c>
      <c r="H67">
        <v>3.5000000000000001E-3</v>
      </c>
      <c r="I67">
        <v>1.7100000000000001E-2</v>
      </c>
      <c r="J67">
        <v>8.0000000000000004E-4</v>
      </c>
      <c r="K67">
        <v>5.7000000000000002E-2</v>
      </c>
      <c r="L67">
        <v>0.8659</v>
      </c>
      <c r="M67">
        <v>4.9099999999999998E-2</v>
      </c>
      <c r="N67">
        <v>0.43169999999999997</v>
      </c>
      <c r="O67">
        <v>1.34E-2</v>
      </c>
      <c r="P67">
        <v>0.15160000000000001</v>
      </c>
      <c r="Q67" s="1">
        <v>59288.03</v>
      </c>
      <c r="R67">
        <v>0.2248</v>
      </c>
      <c r="S67">
        <v>0.18240000000000001</v>
      </c>
      <c r="T67">
        <v>0.59289999999999998</v>
      </c>
      <c r="U67">
        <v>15.57</v>
      </c>
      <c r="V67" s="1">
        <v>78571.05</v>
      </c>
      <c r="W67">
        <v>137.05000000000001</v>
      </c>
      <c r="X67" s="1">
        <v>160994.72</v>
      </c>
      <c r="Y67">
        <v>0.73870000000000002</v>
      </c>
      <c r="Z67">
        <v>0.18759999999999999</v>
      </c>
      <c r="AA67">
        <v>7.3599999999999999E-2</v>
      </c>
      <c r="AB67">
        <v>0.26129999999999998</v>
      </c>
      <c r="AC67">
        <v>160.99</v>
      </c>
      <c r="AD67" s="1">
        <v>4898.3999999999996</v>
      </c>
      <c r="AE67">
        <v>542.09</v>
      </c>
      <c r="AF67" s="1">
        <v>149117.54</v>
      </c>
      <c r="AG67" t="s">
        <v>3</v>
      </c>
      <c r="AH67" s="1">
        <v>32903</v>
      </c>
      <c r="AI67" s="1">
        <v>53400.480000000003</v>
      </c>
      <c r="AJ67">
        <v>47.52</v>
      </c>
      <c r="AK67">
        <v>27.89</v>
      </c>
      <c r="AL67">
        <v>35.35</v>
      </c>
      <c r="AM67">
        <v>3.88</v>
      </c>
      <c r="AN67" s="1">
        <v>1231.5899999999999</v>
      </c>
      <c r="AO67">
        <v>1.0922000000000001</v>
      </c>
      <c r="AP67" s="1">
        <v>1410.89</v>
      </c>
      <c r="AQ67" s="1">
        <v>1862.4</v>
      </c>
      <c r="AR67" s="1">
        <v>6749.39</v>
      </c>
      <c r="AS67">
        <v>725.35</v>
      </c>
      <c r="AT67">
        <v>305.58999999999997</v>
      </c>
      <c r="AU67" s="1">
        <v>11053.61</v>
      </c>
      <c r="AV67" s="1">
        <v>5652.92</v>
      </c>
      <c r="AW67">
        <v>0.44259999999999999</v>
      </c>
      <c r="AX67" s="1">
        <v>4976.47</v>
      </c>
      <c r="AY67">
        <v>0.38969999999999999</v>
      </c>
      <c r="AZ67" s="1">
        <v>1252.8800000000001</v>
      </c>
      <c r="BA67">
        <v>9.8100000000000007E-2</v>
      </c>
      <c r="BB67">
        <v>888.8</v>
      </c>
      <c r="BC67">
        <v>6.9599999999999995E-2</v>
      </c>
      <c r="BD67" s="1">
        <v>12771.08</v>
      </c>
      <c r="BE67" s="1">
        <v>4315.26</v>
      </c>
      <c r="BF67">
        <v>1.1943999999999999</v>
      </c>
      <c r="BG67">
        <v>0.53380000000000005</v>
      </c>
      <c r="BH67">
        <v>0.22109999999999999</v>
      </c>
      <c r="BI67">
        <v>0.20050000000000001</v>
      </c>
      <c r="BJ67">
        <v>2.6599999999999999E-2</v>
      </c>
      <c r="BK67">
        <v>1.7899999999999999E-2</v>
      </c>
    </row>
    <row r="68" spans="1:63" x14ac:dyDescent="0.25">
      <c r="A68" t="s">
        <v>69</v>
      </c>
      <c r="B68">
        <v>46508</v>
      </c>
      <c r="C68">
        <v>89.24</v>
      </c>
      <c r="D68">
        <v>7.81</v>
      </c>
      <c r="E68">
        <v>697.36</v>
      </c>
      <c r="F68">
        <v>679.7</v>
      </c>
      <c r="G68">
        <v>2.2000000000000001E-3</v>
      </c>
      <c r="H68">
        <v>8.9999999999999998E-4</v>
      </c>
      <c r="I68">
        <v>6.7000000000000002E-3</v>
      </c>
      <c r="J68">
        <v>1.1999999999999999E-3</v>
      </c>
      <c r="K68">
        <v>3.61E-2</v>
      </c>
      <c r="L68">
        <v>0.92230000000000001</v>
      </c>
      <c r="M68">
        <v>3.0499999999999999E-2</v>
      </c>
      <c r="N68">
        <v>0.38850000000000001</v>
      </c>
      <c r="O68">
        <v>4.4000000000000003E-3</v>
      </c>
      <c r="P68">
        <v>0.1467</v>
      </c>
      <c r="Q68" s="1">
        <v>54635.99</v>
      </c>
      <c r="R68">
        <v>0.2389</v>
      </c>
      <c r="S68">
        <v>0.1731</v>
      </c>
      <c r="T68">
        <v>0.58799999999999997</v>
      </c>
      <c r="U68">
        <v>8.75</v>
      </c>
      <c r="V68" s="1">
        <v>63819.47</v>
      </c>
      <c r="W68">
        <v>76.13</v>
      </c>
      <c r="X68" s="1">
        <v>184143.21</v>
      </c>
      <c r="Y68">
        <v>0.75690000000000002</v>
      </c>
      <c r="Z68">
        <v>5.9499999999999997E-2</v>
      </c>
      <c r="AA68">
        <v>0.18360000000000001</v>
      </c>
      <c r="AB68">
        <v>0.24310000000000001</v>
      </c>
      <c r="AC68">
        <v>184.14</v>
      </c>
      <c r="AD68" s="1">
        <v>5342.51</v>
      </c>
      <c r="AE68">
        <v>515.45000000000005</v>
      </c>
      <c r="AF68" s="1">
        <v>164950.93</v>
      </c>
      <c r="AG68" t="s">
        <v>3</v>
      </c>
      <c r="AH68" s="1">
        <v>35692</v>
      </c>
      <c r="AI68" s="1">
        <v>51844.78</v>
      </c>
      <c r="AJ68">
        <v>40.74</v>
      </c>
      <c r="AK68">
        <v>24.95</v>
      </c>
      <c r="AL68">
        <v>28.66</v>
      </c>
      <c r="AM68">
        <v>4.33</v>
      </c>
      <c r="AN68" s="1">
        <v>1607.29</v>
      </c>
      <c r="AO68">
        <v>1.5831</v>
      </c>
      <c r="AP68" s="1">
        <v>1937.27</v>
      </c>
      <c r="AQ68" s="1">
        <v>2504.6999999999998</v>
      </c>
      <c r="AR68" s="1">
        <v>7367.43</v>
      </c>
      <c r="AS68">
        <v>708.51</v>
      </c>
      <c r="AT68">
        <v>349.88</v>
      </c>
      <c r="AU68" s="1">
        <v>12867.8</v>
      </c>
      <c r="AV68" s="1">
        <v>7488.45</v>
      </c>
      <c r="AW68">
        <v>0.47060000000000002</v>
      </c>
      <c r="AX68" s="1">
        <v>5611.79</v>
      </c>
      <c r="AY68">
        <v>0.35260000000000002</v>
      </c>
      <c r="AZ68" s="1">
        <v>1969.96</v>
      </c>
      <c r="BA68">
        <v>0.12379999999999999</v>
      </c>
      <c r="BB68">
        <v>843.73</v>
      </c>
      <c r="BC68">
        <v>5.2999999999999999E-2</v>
      </c>
      <c r="BD68" s="1">
        <v>15913.93</v>
      </c>
      <c r="BE68" s="1">
        <v>6494.53</v>
      </c>
      <c r="BF68">
        <v>2.1063000000000001</v>
      </c>
      <c r="BG68">
        <v>0.51070000000000004</v>
      </c>
      <c r="BH68">
        <v>0.22189999999999999</v>
      </c>
      <c r="BI68">
        <v>0.21390000000000001</v>
      </c>
      <c r="BJ68">
        <v>3.5000000000000003E-2</v>
      </c>
      <c r="BK68">
        <v>1.8499999999999999E-2</v>
      </c>
    </row>
    <row r="69" spans="1:63" x14ac:dyDescent="0.25">
      <c r="A69" t="s">
        <v>70</v>
      </c>
      <c r="B69">
        <v>45856</v>
      </c>
      <c r="C69">
        <v>83.1</v>
      </c>
      <c r="D69">
        <v>23.82</v>
      </c>
      <c r="E69" s="1">
        <v>1979.48</v>
      </c>
      <c r="F69" s="1">
        <v>1891.97</v>
      </c>
      <c r="G69">
        <v>5.8999999999999999E-3</v>
      </c>
      <c r="H69">
        <v>3.5999999999999999E-3</v>
      </c>
      <c r="I69">
        <v>1.8700000000000001E-2</v>
      </c>
      <c r="J69">
        <v>8.9999999999999998E-4</v>
      </c>
      <c r="K69">
        <v>6.7400000000000002E-2</v>
      </c>
      <c r="L69">
        <v>0.85160000000000002</v>
      </c>
      <c r="M69">
        <v>5.1799999999999999E-2</v>
      </c>
      <c r="N69">
        <v>0.46500000000000002</v>
      </c>
      <c r="O69">
        <v>1.2E-2</v>
      </c>
      <c r="P69">
        <v>0.15809999999999999</v>
      </c>
      <c r="Q69" s="1">
        <v>57664.69</v>
      </c>
      <c r="R69">
        <v>0.21149999999999999</v>
      </c>
      <c r="S69">
        <v>0.18640000000000001</v>
      </c>
      <c r="T69">
        <v>0.60209999999999997</v>
      </c>
      <c r="U69">
        <v>14.21</v>
      </c>
      <c r="V69" s="1">
        <v>78079.81</v>
      </c>
      <c r="W69">
        <v>134.77000000000001</v>
      </c>
      <c r="X69" s="1">
        <v>172769.96</v>
      </c>
      <c r="Y69">
        <v>0.7298</v>
      </c>
      <c r="Z69">
        <v>0.18340000000000001</v>
      </c>
      <c r="AA69">
        <v>8.6800000000000002E-2</v>
      </c>
      <c r="AB69">
        <v>0.2702</v>
      </c>
      <c r="AC69">
        <v>172.77</v>
      </c>
      <c r="AD69" s="1">
        <v>4966.0200000000004</v>
      </c>
      <c r="AE69">
        <v>535.15</v>
      </c>
      <c r="AF69" s="1">
        <v>161626.31</v>
      </c>
      <c r="AG69" t="s">
        <v>3</v>
      </c>
      <c r="AH69" s="1">
        <v>33866</v>
      </c>
      <c r="AI69" s="1">
        <v>55171.56</v>
      </c>
      <c r="AJ69">
        <v>44.11</v>
      </c>
      <c r="AK69">
        <v>26.5</v>
      </c>
      <c r="AL69">
        <v>32.54</v>
      </c>
      <c r="AM69">
        <v>4.08</v>
      </c>
      <c r="AN69" s="1">
        <v>1274.3399999999999</v>
      </c>
      <c r="AO69">
        <v>1.0610999999999999</v>
      </c>
      <c r="AP69" s="1">
        <v>1377.96</v>
      </c>
      <c r="AQ69" s="1">
        <v>1965.31</v>
      </c>
      <c r="AR69" s="1">
        <v>6743.84</v>
      </c>
      <c r="AS69">
        <v>730.53</v>
      </c>
      <c r="AT69">
        <v>290.85000000000002</v>
      </c>
      <c r="AU69" s="1">
        <v>11108.5</v>
      </c>
      <c r="AV69" s="1">
        <v>5733.11</v>
      </c>
      <c r="AW69">
        <v>0.44040000000000001</v>
      </c>
      <c r="AX69" s="1">
        <v>4972.6499999999996</v>
      </c>
      <c r="AY69">
        <v>0.38200000000000001</v>
      </c>
      <c r="AZ69" s="1">
        <v>1342.93</v>
      </c>
      <c r="BA69">
        <v>0.1032</v>
      </c>
      <c r="BB69">
        <v>968.97</v>
      </c>
      <c r="BC69">
        <v>7.4399999999999994E-2</v>
      </c>
      <c r="BD69" s="1">
        <v>13017.66</v>
      </c>
      <c r="BE69" s="1">
        <v>4348.6400000000003</v>
      </c>
      <c r="BF69">
        <v>1.1634</v>
      </c>
      <c r="BG69">
        <v>0.52170000000000005</v>
      </c>
      <c r="BH69">
        <v>0.21970000000000001</v>
      </c>
      <c r="BI69">
        <v>0.21679999999999999</v>
      </c>
      <c r="BJ69">
        <v>2.6100000000000002E-2</v>
      </c>
      <c r="BK69">
        <v>1.5599999999999999E-2</v>
      </c>
    </row>
    <row r="70" spans="1:63" x14ac:dyDescent="0.25">
      <c r="A70" t="s">
        <v>71</v>
      </c>
      <c r="B70">
        <v>47787</v>
      </c>
      <c r="C70">
        <v>128.86000000000001</v>
      </c>
      <c r="D70">
        <v>13.29</v>
      </c>
      <c r="E70" s="1">
        <v>1712.52</v>
      </c>
      <c r="F70" s="1">
        <v>1633.82</v>
      </c>
      <c r="G70">
        <v>1.8E-3</v>
      </c>
      <c r="H70">
        <v>2.9999999999999997E-4</v>
      </c>
      <c r="I70">
        <v>5.1000000000000004E-3</v>
      </c>
      <c r="J70">
        <v>6.9999999999999999E-4</v>
      </c>
      <c r="K70">
        <v>1.4E-2</v>
      </c>
      <c r="L70">
        <v>0.9556</v>
      </c>
      <c r="M70">
        <v>2.2499999999999999E-2</v>
      </c>
      <c r="N70">
        <v>0.46820000000000001</v>
      </c>
      <c r="O70">
        <v>1.6000000000000001E-3</v>
      </c>
      <c r="P70">
        <v>0.15359999999999999</v>
      </c>
      <c r="Q70" s="1">
        <v>56828.44</v>
      </c>
      <c r="R70">
        <v>0.2082</v>
      </c>
      <c r="S70">
        <v>0.21379999999999999</v>
      </c>
      <c r="T70">
        <v>0.57799999999999996</v>
      </c>
      <c r="U70">
        <v>13.91</v>
      </c>
      <c r="V70" s="1">
        <v>73050.710000000006</v>
      </c>
      <c r="W70">
        <v>117.83</v>
      </c>
      <c r="X70" s="1">
        <v>174677.37</v>
      </c>
      <c r="Y70">
        <v>0.65210000000000001</v>
      </c>
      <c r="Z70">
        <v>0.12640000000000001</v>
      </c>
      <c r="AA70">
        <v>0.2215</v>
      </c>
      <c r="AB70">
        <v>0.34789999999999999</v>
      </c>
      <c r="AC70">
        <v>174.68</v>
      </c>
      <c r="AD70" s="1">
        <v>4683.08</v>
      </c>
      <c r="AE70">
        <v>420.13</v>
      </c>
      <c r="AF70" s="1">
        <v>144803.9</v>
      </c>
      <c r="AG70" t="s">
        <v>3</v>
      </c>
      <c r="AH70" s="1">
        <v>33506</v>
      </c>
      <c r="AI70" s="1">
        <v>51627</v>
      </c>
      <c r="AJ70">
        <v>34.08</v>
      </c>
      <c r="AK70">
        <v>24.23</v>
      </c>
      <c r="AL70">
        <v>26.07</v>
      </c>
      <c r="AM70">
        <v>4.46</v>
      </c>
      <c r="AN70" s="1">
        <v>1177.6099999999999</v>
      </c>
      <c r="AO70">
        <v>0.89029999999999998</v>
      </c>
      <c r="AP70" s="1">
        <v>1469.52</v>
      </c>
      <c r="AQ70" s="1">
        <v>2390.58</v>
      </c>
      <c r="AR70" s="1">
        <v>6849.83</v>
      </c>
      <c r="AS70">
        <v>613.54</v>
      </c>
      <c r="AT70">
        <v>249.85</v>
      </c>
      <c r="AU70" s="1">
        <v>11573.32</v>
      </c>
      <c r="AV70" s="1">
        <v>7452.54</v>
      </c>
      <c r="AW70">
        <v>0.53900000000000003</v>
      </c>
      <c r="AX70" s="1">
        <v>3985.29</v>
      </c>
      <c r="AY70">
        <v>0.28820000000000001</v>
      </c>
      <c r="AZ70" s="1">
        <v>1290.3900000000001</v>
      </c>
      <c r="BA70">
        <v>9.3299999999999994E-2</v>
      </c>
      <c r="BB70" s="1">
        <v>1099.56</v>
      </c>
      <c r="BC70">
        <v>7.9500000000000001E-2</v>
      </c>
      <c r="BD70" s="1">
        <v>13827.78</v>
      </c>
      <c r="BE70" s="1">
        <v>6425.94</v>
      </c>
      <c r="BF70">
        <v>2.0209999999999999</v>
      </c>
      <c r="BG70">
        <v>0.51190000000000002</v>
      </c>
      <c r="BH70">
        <v>0.23449999999999999</v>
      </c>
      <c r="BI70">
        <v>0.20119999999999999</v>
      </c>
      <c r="BJ70">
        <v>3.6400000000000002E-2</v>
      </c>
      <c r="BK70">
        <v>1.5900000000000001E-2</v>
      </c>
    </row>
    <row r="71" spans="1:63" x14ac:dyDescent="0.25">
      <c r="A71" t="s">
        <v>72</v>
      </c>
      <c r="B71">
        <v>48470</v>
      </c>
      <c r="C71">
        <v>84.57</v>
      </c>
      <c r="D71">
        <v>21.91</v>
      </c>
      <c r="E71" s="1">
        <v>1853.38</v>
      </c>
      <c r="F71" s="1">
        <v>1813.57</v>
      </c>
      <c r="G71">
        <v>5.5999999999999999E-3</v>
      </c>
      <c r="H71">
        <v>2.0000000000000001E-4</v>
      </c>
      <c r="I71">
        <v>8.6999999999999994E-3</v>
      </c>
      <c r="J71">
        <v>8.9999999999999998E-4</v>
      </c>
      <c r="K71">
        <v>3.1699999999999999E-2</v>
      </c>
      <c r="L71">
        <v>0.92090000000000005</v>
      </c>
      <c r="M71">
        <v>3.1800000000000002E-2</v>
      </c>
      <c r="N71">
        <v>0.24349999999999999</v>
      </c>
      <c r="O71">
        <v>9.5999999999999992E-3</v>
      </c>
      <c r="P71">
        <v>0.1168</v>
      </c>
      <c r="Q71" s="1">
        <v>61574.33</v>
      </c>
      <c r="R71">
        <v>0.19689999999999999</v>
      </c>
      <c r="S71">
        <v>0.20050000000000001</v>
      </c>
      <c r="T71">
        <v>0.60260000000000002</v>
      </c>
      <c r="U71">
        <v>13.37</v>
      </c>
      <c r="V71" s="1">
        <v>81400.61</v>
      </c>
      <c r="W71">
        <v>132.71</v>
      </c>
      <c r="X71" s="1">
        <v>220959.18</v>
      </c>
      <c r="Y71">
        <v>0.77190000000000003</v>
      </c>
      <c r="Z71">
        <v>0.111</v>
      </c>
      <c r="AA71">
        <v>0.1171</v>
      </c>
      <c r="AB71">
        <v>0.2281</v>
      </c>
      <c r="AC71">
        <v>220.96</v>
      </c>
      <c r="AD71" s="1">
        <v>6407.66</v>
      </c>
      <c r="AE71">
        <v>626.57000000000005</v>
      </c>
      <c r="AF71" s="1">
        <v>202614.43</v>
      </c>
      <c r="AG71" t="s">
        <v>3</v>
      </c>
      <c r="AH71" s="1">
        <v>41895</v>
      </c>
      <c r="AI71" s="1">
        <v>73546.81</v>
      </c>
      <c r="AJ71">
        <v>44.43</v>
      </c>
      <c r="AK71">
        <v>26.02</v>
      </c>
      <c r="AL71">
        <v>28.44</v>
      </c>
      <c r="AM71">
        <v>4.29</v>
      </c>
      <c r="AN71" s="1">
        <v>1804.37</v>
      </c>
      <c r="AO71">
        <v>0.94330000000000003</v>
      </c>
      <c r="AP71" s="1">
        <v>1421.5</v>
      </c>
      <c r="AQ71" s="1">
        <v>2047.33</v>
      </c>
      <c r="AR71" s="1">
        <v>6614.16</v>
      </c>
      <c r="AS71">
        <v>665.19</v>
      </c>
      <c r="AT71">
        <v>278.94</v>
      </c>
      <c r="AU71" s="1">
        <v>11027.11</v>
      </c>
      <c r="AV71" s="1">
        <v>4283.9799999999996</v>
      </c>
      <c r="AW71">
        <v>0.34250000000000003</v>
      </c>
      <c r="AX71" s="1">
        <v>6306.93</v>
      </c>
      <c r="AY71">
        <v>0.50419999999999998</v>
      </c>
      <c r="AZ71" s="1">
        <v>1398.28</v>
      </c>
      <c r="BA71">
        <v>0.1118</v>
      </c>
      <c r="BB71">
        <v>518.76</v>
      </c>
      <c r="BC71">
        <v>4.1500000000000002E-2</v>
      </c>
      <c r="BD71" s="1">
        <v>12507.96</v>
      </c>
      <c r="BE71" s="1">
        <v>3274.28</v>
      </c>
      <c r="BF71">
        <v>0.57730000000000004</v>
      </c>
      <c r="BG71">
        <v>0.55120000000000002</v>
      </c>
      <c r="BH71">
        <v>0.2261</v>
      </c>
      <c r="BI71">
        <v>0.17119999999999999</v>
      </c>
      <c r="BJ71">
        <v>3.2099999999999997E-2</v>
      </c>
      <c r="BK71">
        <v>1.9400000000000001E-2</v>
      </c>
    </row>
    <row r="72" spans="1:63" x14ac:dyDescent="0.25">
      <c r="A72" t="s">
        <v>73</v>
      </c>
      <c r="B72">
        <v>46755</v>
      </c>
      <c r="C72">
        <v>88.57</v>
      </c>
      <c r="D72">
        <v>20.420000000000002</v>
      </c>
      <c r="E72" s="1">
        <v>1808.22</v>
      </c>
      <c r="F72" s="1">
        <v>1778.44</v>
      </c>
      <c r="G72">
        <v>8.8000000000000005E-3</v>
      </c>
      <c r="H72">
        <v>5.9999999999999995E-4</v>
      </c>
      <c r="I72">
        <v>8.2000000000000007E-3</v>
      </c>
      <c r="J72">
        <v>1E-3</v>
      </c>
      <c r="K72">
        <v>3.1300000000000001E-2</v>
      </c>
      <c r="L72">
        <v>0.91910000000000003</v>
      </c>
      <c r="M72">
        <v>3.1099999999999999E-2</v>
      </c>
      <c r="N72">
        <v>0.17730000000000001</v>
      </c>
      <c r="O72">
        <v>1.2699999999999999E-2</v>
      </c>
      <c r="P72">
        <v>0.10780000000000001</v>
      </c>
      <c r="Q72" s="1">
        <v>63724.07</v>
      </c>
      <c r="R72">
        <v>0.19620000000000001</v>
      </c>
      <c r="S72">
        <v>0.185</v>
      </c>
      <c r="T72">
        <v>0.61880000000000002</v>
      </c>
      <c r="U72">
        <v>12.82</v>
      </c>
      <c r="V72" s="1">
        <v>82392.009999999995</v>
      </c>
      <c r="W72">
        <v>136.41999999999999</v>
      </c>
      <c r="X72" s="1">
        <v>237640.05</v>
      </c>
      <c r="Y72">
        <v>0.8296</v>
      </c>
      <c r="Z72">
        <v>8.2500000000000004E-2</v>
      </c>
      <c r="AA72">
        <v>8.7900000000000006E-2</v>
      </c>
      <c r="AB72">
        <v>0.1704</v>
      </c>
      <c r="AC72">
        <v>237.64</v>
      </c>
      <c r="AD72" s="1">
        <v>6886.95</v>
      </c>
      <c r="AE72">
        <v>745.29</v>
      </c>
      <c r="AF72" s="1">
        <v>216757.88</v>
      </c>
      <c r="AG72" t="s">
        <v>3</v>
      </c>
      <c r="AH72" s="1">
        <v>43651</v>
      </c>
      <c r="AI72" s="1">
        <v>89136.71</v>
      </c>
      <c r="AJ72">
        <v>44.74</v>
      </c>
      <c r="AK72">
        <v>26.3</v>
      </c>
      <c r="AL72">
        <v>29.37</v>
      </c>
      <c r="AM72">
        <v>4.46</v>
      </c>
      <c r="AN72" s="1">
        <v>1851.37</v>
      </c>
      <c r="AO72">
        <v>0.92410000000000003</v>
      </c>
      <c r="AP72" s="1">
        <v>1470.81</v>
      </c>
      <c r="AQ72" s="1">
        <v>2106.8200000000002</v>
      </c>
      <c r="AR72" s="1">
        <v>6544.51</v>
      </c>
      <c r="AS72">
        <v>622.99</v>
      </c>
      <c r="AT72">
        <v>349.72</v>
      </c>
      <c r="AU72" s="1">
        <v>11094.85</v>
      </c>
      <c r="AV72" s="1">
        <v>3679.67</v>
      </c>
      <c r="AW72">
        <v>0.29959999999999998</v>
      </c>
      <c r="AX72" s="1">
        <v>6924.97</v>
      </c>
      <c r="AY72">
        <v>0.56379999999999997</v>
      </c>
      <c r="AZ72" s="1">
        <v>1240.2</v>
      </c>
      <c r="BA72">
        <v>0.10100000000000001</v>
      </c>
      <c r="BB72">
        <v>438.08</v>
      </c>
      <c r="BC72">
        <v>3.5700000000000003E-2</v>
      </c>
      <c r="BD72" s="1">
        <v>12282.92</v>
      </c>
      <c r="BE72" s="1">
        <v>2594.66</v>
      </c>
      <c r="BF72">
        <v>0.36530000000000001</v>
      </c>
      <c r="BG72">
        <v>0.55279999999999996</v>
      </c>
      <c r="BH72">
        <v>0.2276</v>
      </c>
      <c r="BI72">
        <v>0.16839999999999999</v>
      </c>
      <c r="BJ72">
        <v>3.1E-2</v>
      </c>
      <c r="BK72">
        <v>2.0299999999999999E-2</v>
      </c>
    </row>
    <row r="73" spans="1:63" x14ac:dyDescent="0.25">
      <c r="A73" t="s">
        <v>74</v>
      </c>
      <c r="B73">
        <v>43687</v>
      </c>
      <c r="C73">
        <v>15.62</v>
      </c>
      <c r="D73">
        <v>103.78</v>
      </c>
      <c r="E73" s="1">
        <v>1620.95</v>
      </c>
      <c r="F73" s="1">
        <v>1538.56</v>
      </c>
      <c r="G73">
        <v>6.1999999999999998E-3</v>
      </c>
      <c r="H73">
        <v>4.0000000000000002E-4</v>
      </c>
      <c r="I73">
        <v>3.6400000000000002E-2</v>
      </c>
      <c r="J73">
        <v>1.2999999999999999E-3</v>
      </c>
      <c r="K73">
        <v>3.3099999999999997E-2</v>
      </c>
      <c r="L73">
        <v>0.86050000000000004</v>
      </c>
      <c r="M73">
        <v>6.2100000000000002E-2</v>
      </c>
      <c r="N73">
        <v>0.66500000000000004</v>
      </c>
      <c r="O73">
        <v>6.8999999999999999E-3</v>
      </c>
      <c r="P73">
        <v>0.16719999999999999</v>
      </c>
      <c r="Q73" s="1">
        <v>57150.63</v>
      </c>
      <c r="R73">
        <v>0.1981</v>
      </c>
      <c r="S73">
        <v>0.1978</v>
      </c>
      <c r="T73">
        <v>0.60409999999999997</v>
      </c>
      <c r="U73">
        <v>13.03</v>
      </c>
      <c r="V73" s="1">
        <v>73504.44</v>
      </c>
      <c r="W73">
        <v>120.58</v>
      </c>
      <c r="X73" s="1">
        <v>115036.8</v>
      </c>
      <c r="Y73">
        <v>0.70020000000000004</v>
      </c>
      <c r="Z73">
        <v>0.21690000000000001</v>
      </c>
      <c r="AA73">
        <v>8.2799999999999999E-2</v>
      </c>
      <c r="AB73">
        <v>0.29980000000000001</v>
      </c>
      <c r="AC73">
        <v>115.04</v>
      </c>
      <c r="AD73" s="1">
        <v>3855.62</v>
      </c>
      <c r="AE73">
        <v>486.57</v>
      </c>
      <c r="AF73" s="1">
        <v>100906.9</v>
      </c>
      <c r="AG73" t="s">
        <v>3</v>
      </c>
      <c r="AH73" s="1">
        <v>29616</v>
      </c>
      <c r="AI73" s="1">
        <v>44821.52</v>
      </c>
      <c r="AJ73">
        <v>50.84</v>
      </c>
      <c r="AK73">
        <v>31.01</v>
      </c>
      <c r="AL73">
        <v>38.49</v>
      </c>
      <c r="AM73">
        <v>4.29</v>
      </c>
      <c r="AN73">
        <v>0.41</v>
      </c>
      <c r="AO73">
        <v>0.87960000000000005</v>
      </c>
      <c r="AP73" s="1">
        <v>1596.41</v>
      </c>
      <c r="AQ73" s="1">
        <v>1944.67</v>
      </c>
      <c r="AR73" s="1">
        <v>7047.13</v>
      </c>
      <c r="AS73">
        <v>640.91999999999996</v>
      </c>
      <c r="AT73">
        <v>342.21</v>
      </c>
      <c r="AU73" s="1">
        <v>11571.34</v>
      </c>
      <c r="AV73" s="1">
        <v>7823.11</v>
      </c>
      <c r="AW73">
        <v>0.57069999999999999</v>
      </c>
      <c r="AX73" s="1">
        <v>3401.34</v>
      </c>
      <c r="AY73">
        <v>0.24809999999999999</v>
      </c>
      <c r="AZ73" s="1">
        <v>1333.97</v>
      </c>
      <c r="BA73">
        <v>9.7299999999999998E-2</v>
      </c>
      <c r="BB73" s="1">
        <v>1148.77</v>
      </c>
      <c r="BC73">
        <v>8.3799999999999999E-2</v>
      </c>
      <c r="BD73" s="1">
        <v>13707.21</v>
      </c>
      <c r="BE73" s="1">
        <v>6313.57</v>
      </c>
      <c r="BF73">
        <v>2.2896000000000001</v>
      </c>
      <c r="BG73">
        <v>0.50970000000000004</v>
      </c>
      <c r="BH73">
        <v>0.22289999999999999</v>
      </c>
      <c r="BI73">
        <v>0.22220000000000001</v>
      </c>
      <c r="BJ73">
        <v>2.75E-2</v>
      </c>
      <c r="BK73">
        <v>1.7600000000000001E-2</v>
      </c>
    </row>
    <row r="74" spans="1:63" x14ac:dyDescent="0.25">
      <c r="A74" t="s">
        <v>75</v>
      </c>
      <c r="B74">
        <v>45252</v>
      </c>
      <c r="C74">
        <v>90.71</v>
      </c>
      <c r="D74">
        <v>11.59</v>
      </c>
      <c r="E74" s="1">
        <v>1051.6400000000001</v>
      </c>
      <c r="F74" s="1">
        <v>1012.13</v>
      </c>
      <c r="G74">
        <v>2.8E-3</v>
      </c>
      <c r="H74">
        <v>2.9999999999999997E-4</v>
      </c>
      <c r="I74">
        <v>5.0000000000000001E-3</v>
      </c>
      <c r="J74">
        <v>8.0000000000000004E-4</v>
      </c>
      <c r="K74">
        <v>1.34E-2</v>
      </c>
      <c r="L74">
        <v>0.95140000000000002</v>
      </c>
      <c r="M74">
        <v>2.6200000000000001E-2</v>
      </c>
      <c r="N74">
        <v>0.47289999999999999</v>
      </c>
      <c r="O74">
        <v>6.9999999999999999E-4</v>
      </c>
      <c r="P74">
        <v>0.1535</v>
      </c>
      <c r="Q74" s="1">
        <v>53528.41</v>
      </c>
      <c r="R74">
        <v>0.2082</v>
      </c>
      <c r="S74">
        <v>0.2167</v>
      </c>
      <c r="T74">
        <v>0.57509999999999994</v>
      </c>
      <c r="U74">
        <v>9.6199999999999992</v>
      </c>
      <c r="V74" s="1">
        <v>72061.72</v>
      </c>
      <c r="W74">
        <v>104.38</v>
      </c>
      <c r="X74" s="1">
        <v>161252.51999999999</v>
      </c>
      <c r="Y74">
        <v>0.71099999999999997</v>
      </c>
      <c r="Z74">
        <v>0.14299999999999999</v>
      </c>
      <c r="AA74">
        <v>0.14599999999999999</v>
      </c>
      <c r="AB74">
        <v>0.28899999999999998</v>
      </c>
      <c r="AC74">
        <v>161.25</v>
      </c>
      <c r="AD74" s="1">
        <v>4142.87</v>
      </c>
      <c r="AE74">
        <v>423.38</v>
      </c>
      <c r="AF74" s="1">
        <v>139220.51</v>
      </c>
      <c r="AG74" t="s">
        <v>3</v>
      </c>
      <c r="AH74" s="1">
        <v>33364</v>
      </c>
      <c r="AI74" s="1">
        <v>51993.95</v>
      </c>
      <c r="AJ74">
        <v>35.82</v>
      </c>
      <c r="AK74">
        <v>23.64</v>
      </c>
      <c r="AL74">
        <v>26.62</v>
      </c>
      <c r="AM74">
        <v>3.96</v>
      </c>
      <c r="AN74" s="1">
        <v>1592.4</v>
      </c>
      <c r="AO74">
        <v>1.0003</v>
      </c>
      <c r="AP74" s="1">
        <v>1570.16</v>
      </c>
      <c r="AQ74" s="1">
        <v>2382.9499999999998</v>
      </c>
      <c r="AR74" s="1">
        <v>6868.29</v>
      </c>
      <c r="AS74">
        <v>660.32</v>
      </c>
      <c r="AT74">
        <v>347.82</v>
      </c>
      <c r="AU74" s="1">
        <v>11829.53</v>
      </c>
      <c r="AV74" s="1">
        <v>7680.85</v>
      </c>
      <c r="AW74">
        <v>0.54390000000000005</v>
      </c>
      <c r="AX74" s="1">
        <v>3902.83</v>
      </c>
      <c r="AY74">
        <v>0.27639999999999998</v>
      </c>
      <c r="AZ74" s="1">
        <v>1532.41</v>
      </c>
      <c r="BA74">
        <v>0.1085</v>
      </c>
      <c r="BB74" s="1">
        <v>1006.67</v>
      </c>
      <c r="BC74">
        <v>7.1300000000000002E-2</v>
      </c>
      <c r="BD74" s="1">
        <v>14122.76</v>
      </c>
      <c r="BE74" s="1">
        <v>6708.7</v>
      </c>
      <c r="BF74">
        <v>2.1063000000000001</v>
      </c>
      <c r="BG74">
        <v>0.49930000000000002</v>
      </c>
      <c r="BH74">
        <v>0.23630000000000001</v>
      </c>
      <c r="BI74">
        <v>0.21440000000000001</v>
      </c>
      <c r="BJ74">
        <v>3.4299999999999997E-2</v>
      </c>
      <c r="BK74">
        <v>1.5800000000000002E-2</v>
      </c>
    </row>
    <row r="75" spans="1:63" x14ac:dyDescent="0.25">
      <c r="A75" t="s">
        <v>76</v>
      </c>
      <c r="B75">
        <v>43695</v>
      </c>
      <c r="C75">
        <v>61.38</v>
      </c>
      <c r="D75">
        <v>28.36</v>
      </c>
      <c r="E75" s="1">
        <v>1740.49</v>
      </c>
      <c r="F75" s="1">
        <v>1627.29</v>
      </c>
      <c r="G75">
        <v>4.0000000000000001E-3</v>
      </c>
      <c r="H75">
        <v>5.0000000000000001E-4</v>
      </c>
      <c r="I75">
        <v>1.6199999999999999E-2</v>
      </c>
      <c r="J75">
        <v>8.9999999999999998E-4</v>
      </c>
      <c r="K75">
        <v>2.8400000000000002E-2</v>
      </c>
      <c r="L75">
        <v>0.90500000000000003</v>
      </c>
      <c r="M75">
        <v>4.4999999999999998E-2</v>
      </c>
      <c r="N75">
        <v>0.5262</v>
      </c>
      <c r="O75">
        <v>3.8E-3</v>
      </c>
      <c r="P75">
        <v>0.16750000000000001</v>
      </c>
      <c r="Q75" s="1">
        <v>56741.78</v>
      </c>
      <c r="R75">
        <v>0.19950000000000001</v>
      </c>
      <c r="S75">
        <v>0.19869999999999999</v>
      </c>
      <c r="T75">
        <v>0.60170000000000001</v>
      </c>
      <c r="U75">
        <v>13.41</v>
      </c>
      <c r="V75" s="1">
        <v>73442.48</v>
      </c>
      <c r="W75">
        <v>125.14</v>
      </c>
      <c r="X75" s="1">
        <v>142401.37</v>
      </c>
      <c r="Y75">
        <v>0.69099999999999995</v>
      </c>
      <c r="Z75">
        <v>0.1923</v>
      </c>
      <c r="AA75">
        <v>0.1167</v>
      </c>
      <c r="AB75">
        <v>0.309</v>
      </c>
      <c r="AC75">
        <v>142.4</v>
      </c>
      <c r="AD75" s="1">
        <v>4113.92</v>
      </c>
      <c r="AE75">
        <v>459.38</v>
      </c>
      <c r="AF75" s="1">
        <v>123814.29</v>
      </c>
      <c r="AG75" t="s">
        <v>3</v>
      </c>
      <c r="AH75" s="1">
        <v>31107</v>
      </c>
      <c r="AI75" s="1">
        <v>48853.09</v>
      </c>
      <c r="AJ75">
        <v>42.61</v>
      </c>
      <c r="AK75">
        <v>25.98</v>
      </c>
      <c r="AL75">
        <v>31.94</v>
      </c>
      <c r="AM75">
        <v>3.86</v>
      </c>
      <c r="AN75" s="1">
        <v>1242.93</v>
      </c>
      <c r="AO75">
        <v>1.0721000000000001</v>
      </c>
      <c r="AP75" s="1">
        <v>1562.12</v>
      </c>
      <c r="AQ75" s="1">
        <v>2005.18</v>
      </c>
      <c r="AR75" s="1">
        <v>6967.83</v>
      </c>
      <c r="AS75">
        <v>687.51</v>
      </c>
      <c r="AT75">
        <v>320.45999999999998</v>
      </c>
      <c r="AU75" s="1">
        <v>11543.09</v>
      </c>
      <c r="AV75" s="1">
        <v>7094.49</v>
      </c>
      <c r="AW75">
        <v>0.5171</v>
      </c>
      <c r="AX75" s="1">
        <v>4298.75</v>
      </c>
      <c r="AY75">
        <v>0.31330000000000002</v>
      </c>
      <c r="AZ75" s="1">
        <v>1230.3</v>
      </c>
      <c r="BA75">
        <v>8.9700000000000002E-2</v>
      </c>
      <c r="BB75" s="1">
        <v>1095.75</v>
      </c>
      <c r="BC75">
        <v>7.9899999999999999E-2</v>
      </c>
      <c r="BD75" s="1">
        <v>13719.29</v>
      </c>
      <c r="BE75" s="1">
        <v>5572.15</v>
      </c>
      <c r="BF75">
        <v>1.8067</v>
      </c>
      <c r="BG75">
        <v>0.50649999999999995</v>
      </c>
      <c r="BH75">
        <v>0.2311</v>
      </c>
      <c r="BI75">
        <v>0.21290000000000001</v>
      </c>
      <c r="BJ75">
        <v>2.9399999999999999E-2</v>
      </c>
      <c r="BK75">
        <v>2.01E-2</v>
      </c>
    </row>
    <row r="76" spans="1:63" x14ac:dyDescent="0.25">
      <c r="A76" t="s">
        <v>77</v>
      </c>
      <c r="B76">
        <v>43703</v>
      </c>
      <c r="C76">
        <v>9.19</v>
      </c>
      <c r="D76">
        <v>318.04000000000002</v>
      </c>
      <c r="E76" s="1">
        <v>2922.98</v>
      </c>
      <c r="F76" s="1">
        <v>2436.6</v>
      </c>
      <c r="G76">
        <v>3.0999999999999999E-3</v>
      </c>
      <c r="H76">
        <v>6.9999999999999999E-4</v>
      </c>
      <c r="I76">
        <v>0.43659999999999999</v>
      </c>
      <c r="J76">
        <v>1.5E-3</v>
      </c>
      <c r="K76">
        <v>9.8900000000000002E-2</v>
      </c>
      <c r="L76">
        <v>0.34310000000000002</v>
      </c>
      <c r="M76">
        <v>0.11609999999999999</v>
      </c>
      <c r="N76">
        <v>0.98009999999999997</v>
      </c>
      <c r="O76">
        <v>3.7499999999999999E-2</v>
      </c>
      <c r="P76">
        <v>0.1946</v>
      </c>
      <c r="Q76" s="1">
        <v>59415.41</v>
      </c>
      <c r="R76">
        <v>0.29399999999999998</v>
      </c>
      <c r="S76">
        <v>0.1961</v>
      </c>
      <c r="T76">
        <v>0.50980000000000003</v>
      </c>
      <c r="U76">
        <v>24.62</v>
      </c>
      <c r="V76" s="1">
        <v>85549.49</v>
      </c>
      <c r="W76">
        <v>116.83</v>
      </c>
      <c r="X76" s="1">
        <v>78912.45</v>
      </c>
      <c r="Y76">
        <v>0.60880000000000001</v>
      </c>
      <c r="Z76">
        <v>0.31809999999999999</v>
      </c>
      <c r="AA76">
        <v>7.3099999999999998E-2</v>
      </c>
      <c r="AB76">
        <v>0.39119999999999999</v>
      </c>
      <c r="AC76">
        <v>78.91</v>
      </c>
      <c r="AD76" s="1">
        <v>3475.84</v>
      </c>
      <c r="AE76">
        <v>409.09</v>
      </c>
      <c r="AF76" s="1">
        <v>70301.64</v>
      </c>
      <c r="AG76" t="s">
        <v>3</v>
      </c>
      <c r="AH76" s="1">
        <v>25982</v>
      </c>
      <c r="AI76" s="1">
        <v>38630.35</v>
      </c>
      <c r="AJ76">
        <v>60.51</v>
      </c>
      <c r="AK76">
        <v>41.5</v>
      </c>
      <c r="AL76">
        <v>46.5</v>
      </c>
      <c r="AM76">
        <v>4.8</v>
      </c>
      <c r="AN76">
        <v>0</v>
      </c>
      <c r="AO76">
        <v>1.1161000000000001</v>
      </c>
      <c r="AP76" s="1">
        <v>2083.7399999999998</v>
      </c>
      <c r="AQ76" s="1">
        <v>2734</v>
      </c>
      <c r="AR76" s="1">
        <v>7809.77</v>
      </c>
      <c r="AS76">
        <v>940.18</v>
      </c>
      <c r="AT76">
        <v>575.51</v>
      </c>
      <c r="AU76" s="1">
        <v>14143.2</v>
      </c>
      <c r="AV76" s="1">
        <v>10797.28</v>
      </c>
      <c r="AW76">
        <v>0.61380000000000001</v>
      </c>
      <c r="AX76" s="1">
        <v>3695.17</v>
      </c>
      <c r="AY76">
        <v>0.21010000000000001</v>
      </c>
      <c r="AZ76" s="1">
        <v>1187.02</v>
      </c>
      <c r="BA76">
        <v>6.7500000000000004E-2</v>
      </c>
      <c r="BB76" s="1">
        <v>1910.97</v>
      </c>
      <c r="BC76">
        <v>0.1086</v>
      </c>
      <c r="BD76" s="1">
        <v>17590.43</v>
      </c>
      <c r="BE76" s="1">
        <v>6888.88</v>
      </c>
      <c r="BF76">
        <v>3.8246000000000002</v>
      </c>
      <c r="BG76">
        <v>0.48520000000000002</v>
      </c>
      <c r="BH76">
        <v>0.1925</v>
      </c>
      <c r="BI76">
        <v>0.28260000000000002</v>
      </c>
      <c r="BJ76">
        <v>2.63E-2</v>
      </c>
      <c r="BK76">
        <v>1.35E-2</v>
      </c>
    </row>
    <row r="77" spans="1:63" x14ac:dyDescent="0.25">
      <c r="A77" t="s">
        <v>78</v>
      </c>
      <c r="B77">
        <v>46946</v>
      </c>
      <c r="C77">
        <v>38.14</v>
      </c>
      <c r="D77">
        <v>108.44</v>
      </c>
      <c r="E77" s="1">
        <v>4136.3900000000003</v>
      </c>
      <c r="F77" s="1">
        <v>3940.06</v>
      </c>
      <c r="G77">
        <v>2.9000000000000001E-2</v>
      </c>
      <c r="H77">
        <v>1E-3</v>
      </c>
      <c r="I77">
        <v>9.8900000000000002E-2</v>
      </c>
      <c r="J77">
        <v>1.1999999999999999E-3</v>
      </c>
      <c r="K77">
        <v>6.6299999999999998E-2</v>
      </c>
      <c r="L77">
        <v>0.73770000000000002</v>
      </c>
      <c r="M77">
        <v>6.59E-2</v>
      </c>
      <c r="N77">
        <v>0.34129999999999999</v>
      </c>
      <c r="O77">
        <v>3.09E-2</v>
      </c>
      <c r="P77">
        <v>0.14080000000000001</v>
      </c>
      <c r="Q77" s="1">
        <v>65987.66</v>
      </c>
      <c r="R77">
        <v>0.19170000000000001</v>
      </c>
      <c r="S77">
        <v>0.19739999999999999</v>
      </c>
      <c r="T77">
        <v>0.6109</v>
      </c>
      <c r="U77">
        <v>25.33</v>
      </c>
      <c r="V77" s="1">
        <v>90212.479999999996</v>
      </c>
      <c r="W77">
        <v>159.37</v>
      </c>
      <c r="X77" s="1">
        <v>179680.3</v>
      </c>
      <c r="Y77">
        <v>0.7248</v>
      </c>
      <c r="Z77">
        <v>0.22459999999999999</v>
      </c>
      <c r="AA77">
        <v>5.0599999999999999E-2</v>
      </c>
      <c r="AB77">
        <v>0.2752</v>
      </c>
      <c r="AC77">
        <v>179.68</v>
      </c>
      <c r="AD77" s="1">
        <v>7118.67</v>
      </c>
      <c r="AE77">
        <v>747.59</v>
      </c>
      <c r="AF77" s="1">
        <v>172180.46</v>
      </c>
      <c r="AG77" t="s">
        <v>3</v>
      </c>
      <c r="AH77" s="1">
        <v>39495</v>
      </c>
      <c r="AI77" s="1">
        <v>65673.75</v>
      </c>
      <c r="AJ77">
        <v>60.46</v>
      </c>
      <c r="AK77">
        <v>37.869999999999997</v>
      </c>
      <c r="AL77">
        <v>41.84</v>
      </c>
      <c r="AM77">
        <v>5.0599999999999996</v>
      </c>
      <c r="AN77" s="1">
        <v>1817.17</v>
      </c>
      <c r="AO77">
        <v>0.89800000000000002</v>
      </c>
      <c r="AP77" s="1">
        <v>1443.5</v>
      </c>
      <c r="AQ77" s="1">
        <v>1956.46</v>
      </c>
      <c r="AR77" s="1">
        <v>6677.93</v>
      </c>
      <c r="AS77">
        <v>705.76</v>
      </c>
      <c r="AT77">
        <v>304.54000000000002</v>
      </c>
      <c r="AU77" s="1">
        <v>11088.19</v>
      </c>
      <c r="AV77" s="1">
        <v>4204.63</v>
      </c>
      <c r="AW77">
        <v>0.33500000000000002</v>
      </c>
      <c r="AX77" s="1">
        <v>6655.19</v>
      </c>
      <c r="AY77">
        <v>0.5302</v>
      </c>
      <c r="AZ77">
        <v>977.24</v>
      </c>
      <c r="BA77">
        <v>7.7799999999999994E-2</v>
      </c>
      <c r="BB77">
        <v>715.89</v>
      </c>
      <c r="BC77">
        <v>5.7000000000000002E-2</v>
      </c>
      <c r="BD77" s="1">
        <v>12552.95</v>
      </c>
      <c r="BE77" s="1">
        <v>2574.33</v>
      </c>
      <c r="BF77">
        <v>0.4909</v>
      </c>
      <c r="BG77">
        <v>0.56779999999999997</v>
      </c>
      <c r="BH77">
        <v>0.2288</v>
      </c>
      <c r="BI77">
        <v>0.16109999999999999</v>
      </c>
      <c r="BJ77">
        <v>2.58E-2</v>
      </c>
      <c r="BK77">
        <v>1.6400000000000001E-2</v>
      </c>
    </row>
    <row r="78" spans="1:63" x14ac:dyDescent="0.25">
      <c r="A78" t="s">
        <v>79</v>
      </c>
      <c r="B78">
        <v>48314</v>
      </c>
      <c r="C78">
        <v>31.52</v>
      </c>
      <c r="D78">
        <v>120.24</v>
      </c>
      <c r="E78" s="1">
        <v>3790.49</v>
      </c>
      <c r="F78" s="1">
        <v>3680.47</v>
      </c>
      <c r="G78">
        <v>3.4700000000000002E-2</v>
      </c>
      <c r="H78">
        <v>1E-3</v>
      </c>
      <c r="I78">
        <v>3.1E-2</v>
      </c>
      <c r="J78">
        <v>8.0000000000000004E-4</v>
      </c>
      <c r="K78">
        <v>3.5099999999999999E-2</v>
      </c>
      <c r="L78">
        <v>0.8589</v>
      </c>
      <c r="M78">
        <v>3.85E-2</v>
      </c>
      <c r="N78">
        <v>0.14610000000000001</v>
      </c>
      <c r="O78">
        <v>1.44E-2</v>
      </c>
      <c r="P78">
        <v>0.1162</v>
      </c>
      <c r="Q78" s="1">
        <v>73145.47</v>
      </c>
      <c r="R78">
        <v>0.16539999999999999</v>
      </c>
      <c r="S78">
        <v>0.1764</v>
      </c>
      <c r="T78">
        <v>0.65820000000000001</v>
      </c>
      <c r="U78">
        <v>22.09</v>
      </c>
      <c r="V78" s="1">
        <v>96290.58</v>
      </c>
      <c r="W78">
        <v>168.63</v>
      </c>
      <c r="X78" s="1">
        <v>250526.17</v>
      </c>
      <c r="Y78">
        <v>0.78400000000000003</v>
      </c>
      <c r="Z78">
        <v>0.17530000000000001</v>
      </c>
      <c r="AA78">
        <v>4.0599999999999997E-2</v>
      </c>
      <c r="AB78">
        <v>0.216</v>
      </c>
      <c r="AC78">
        <v>250.53</v>
      </c>
      <c r="AD78" s="1">
        <v>9499.2999999999993</v>
      </c>
      <c r="AE78">
        <v>995.48</v>
      </c>
      <c r="AF78" s="1">
        <v>255502.65</v>
      </c>
      <c r="AG78" t="s">
        <v>3</v>
      </c>
      <c r="AH78" s="1">
        <v>48194</v>
      </c>
      <c r="AI78" s="1">
        <v>97277.31</v>
      </c>
      <c r="AJ78">
        <v>65.09</v>
      </c>
      <c r="AK78">
        <v>36.72</v>
      </c>
      <c r="AL78">
        <v>40.31</v>
      </c>
      <c r="AM78">
        <v>4.3600000000000003</v>
      </c>
      <c r="AN78" s="1">
        <v>1416.55</v>
      </c>
      <c r="AO78">
        <v>0.69469999999999998</v>
      </c>
      <c r="AP78" s="1">
        <v>1463.5</v>
      </c>
      <c r="AQ78" s="1">
        <v>2052.8200000000002</v>
      </c>
      <c r="AR78" s="1">
        <v>7402.89</v>
      </c>
      <c r="AS78">
        <v>758.06</v>
      </c>
      <c r="AT78">
        <v>375.77</v>
      </c>
      <c r="AU78" s="1">
        <v>12053.04</v>
      </c>
      <c r="AV78" s="1">
        <v>3046.51</v>
      </c>
      <c r="AW78">
        <v>0.2387</v>
      </c>
      <c r="AX78" s="1">
        <v>8450.31</v>
      </c>
      <c r="AY78">
        <v>0.66220000000000001</v>
      </c>
      <c r="AZ78">
        <v>833.43</v>
      </c>
      <c r="BA78">
        <v>6.5299999999999997E-2</v>
      </c>
      <c r="BB78">
        <v>430.74</v>
      </c>
      <c r="BC78">
        <v>3.3799999999999997E-2</v>
      </c>
      <c r="BD78" s="1">
        <v>12760.99</v>
      </c>
      <c r="BE78" s="1">
        <v>1586.27</v>
      </c>
      <c r="BF78">
        <v>0.1709</v>
      </c>
      <c r="BG78">
        <v>0.59350000000000003</v>
      </c>
      <c r="BH78">
        <v>0.22720000000000001</v>
      </c>
      <c r="BI78">
        <v>0.13969999999999999</v>
      </c>
      <c r="BJ78">
        <v>2.4899999999999999E-2</v>
      </c>
      <c r="BK78">
        <v>1.47E-2</v>
      </c>
    </row>
    <row r="79" spans="1:63" x14ac:dyDescent="0.25">
      <c r="A79" t="s">
        <v>80</v>
      </c>
      <c r="B79">
        <v>43711</v>
      </c>
      <c r="C79">
        <v>21.62</v>
      </c>
      <c r="D79">
        <v>414.76</v>
      </c>
      <c r="E79" s="1">
        <v>8966.7199999999993</v>
      </c>
      <c r="F79" s="1">
        <v>6632.54</v>
      </c>
      <c r="G79">
        <v>1.5599999999999999E-2</v>
      </c>
      <c r="H79">
        <v>6.9999999999999999E-4</v>
      </c>
      <c r="I79">
        <v>0.4</v>
      </c>
      <c r="J79">
        <v>1.2999999999999999E-3</v>
      </c>
      <c r="K79">
        <v>0.1104</v>
      </c>
      <c r="L79">
        <v>0.35820000000000002</v>
      </c>
      <c r="M79">
        <v>0.1138</v>
      </c>
      <c r="N79">
        <v>0.89219999999999999</v>
      </c>
      <c r="O79">
        <v>0.05</v>
      </c>
      <c r="P79">
        <v>0.1938</v>
      </c>
      <c r="Q79" s="1">
        <v>62700.959999999999</v>
      </c>
      <c r="R79">
        <v>0.27700000000000002</v>
      </c>
      <c r="S79">
        <v>0.1807</v>
      </c>
      <c r="T79">
        <v>0.5423</v>
      </c>
      <c r="U79">
        <v>63.86</v>
      </c>
      <c r="V79" s="1">
        <v>86806.85</v>
      </c>
      <c r="W79">
        <v>139.41</v>
      </c>
      <c r="X79" s="1">
        <v>77903.38</v>
      </c>
      <c r="Y79">
        <v>0.63100000000000001</v>
      </c>
      <c r="Z79">
        <v>0.2888</v>
      </c>
      <c r="AA79">
        <v>8.0199999999999994E-2</v>
      </c>
      <c r="AB79">
        <v>0.36899999999999999</v>
      </c>
      <c r="AC79">
        <v>77.900000000000006</v>
      </c>
      <c r="AD79" s="1">
        <v>3676.49</v>
      </c>
      <c r="AE79">
        <v>423.58</v>
      </c>
      <c r="AF79" s="1">
        <v>67756.81</v>
      </c>
      <c r="AG79" t="s">
        <v>3</v>
      </c>
      <c r="AH79" s="1">
        <v>26478</v>
      </c>
      <c r="AI79" s="1">
        <v>38912.61</v>
      </c>
      <c r="AJ79">
        <v>62.49</v>
      </c>
      <c r="AK79">
        <v>41.03</v>
      </c>
      <c r="AL79">
        <v>48.61</v>
      </c>
      <c r="AM79">
        <v>4.42</v>
      </c>
      <c r="AN79">
        <v>1.22</v>
      </c>
      <c r="AO79">
        <v>1.1556999999999999</v>
      </c>
      <c r="AP79" s="1">
        <v>2157.09</v>
      </c>
      <c r="AQ79" s="1">
        <v>2650.68</v>
      </c>
      <c r="AR79" s="1">
        <v>8000.83</v>
      </c>
      <c r="AS79" s="1">
        <v>1017.68</v>
      </c>
      <c r="AT79">
        <v>660.45</v>
      </c>
      <c r="AU79" s="1">
        <v>14486.73</v>
      </c>
      <c r="AV79" s="1">
        <v>11748.02</v>
      </c>
      <c r="AW79">
        <v>0.62790000000000001</v>
      </c>
      <c r="AX79" s="1">
        <v>4367.97</v>
      </c>
      <c r="AY79">
        <v>0.23350000000000001</v>
      </c>
      <c r="AZ79">
        <v>689.39</v>
      </c>
      <c r="BA79">
        <v>3.6799999999999999E-2</v>
      </c>
      <c r="BB79" s="1">
        <v>1904.08</v>
      </c>
      <c r="BC79">
        <v>0.1018</v>
      </c>
      <c r="BD79" s="1">
        <v>18709.46</v>
      </c>
      <c r="BE79" s="1">
        <v>6009.52</v>
      </c>
      <c r="BF79">
        <v>3.2778999999999998</v>
      </c>
      <c r="BG79">
        <v>0.47299999999999998</v>
      </c>
      <c r="BH79">
        <v>0.18820000000000001</v>
      </c>
      <c r="BI79">
        <v>0.3039</v>
      </c>
      <c r="BJ79">
        <v>2.4299999999999999E-2</v>
      </c>
      <c r="BK79">
        <v>1.06E-2</v>
      </c>
    </row>
    <row r="80" spans="1:63" x14ac:dyDescent="0.25">
      <c r="A80" t="s">
        <v>81</v>
      </c>
      <c r="B80">
        <v>49833</v>
      </c>
      <c r="C80">
        <v>50.05</v>
      </c>
      <c r="D80">
        <v>54.76</v>
      </c>
      <c r="E80" s="1">
        <v>2740.58</v>
      </c>
      <c r="F80" s="1">
        <v>2457.5</v>
      </c>
      <c r="G80">
        <v>5.1000000000000004E-3</v>
      </c>
      <c r="H80">
        <v>6.9999999999999999E-4</v>
      </c>
      <c r="I80">
        <v>5.6800000000000003E-2</v>
      </c>
      <c r="J80">
        <v>1E-3</v>
      </c>
      <c r="K80">
        <v>7.8E-2</v>
      </c>
      <c r="L80">
        <v>0.76549999999999996</v>
      </c>
      <c r="M80">
        <v>9.2799999999999994E-2</v>
      </c>
      <c r="N80">
        <v>0.72360000000000002</v>
      </c>
      <c r="O80">
        <v>0.02</v>
      </c>
      <c r="P80">
        <v>0.16869999999999999</v>
      </c>
      <c r="Q80" s="1">
        <v>61741.21</v>
      </c>
      <c r="R80">
        <v>0.18790000000000001</v>
      </c>
      <c r="S80">
        <v>0.18640000000000001</v>
      </c>
      <c r="T80">
        <v>0.62570000000000003</v>
      </c>
      <c r="U80">
        <v>19.850000000000001</v>
      </c>
      <c r="V80" s="1">
        <v>82400.58</v>
      </c>
      <c r="W80">
        <v>133.6</v>
      </c>
      <c r="X80" s="1">
        <v>127047.47</v>
      </c>
      <c r="Y80">
        <v>0.69110000000000005</v>
      </c>
      <c r="Z80">
        <v>0.21249999999999999</v>
      </c>
      <c r="AA80">
        <v>9.64E-2</v>
      </c>
      <c r="AB80">
        <v>0.30890000000000001</v>
      </c>
      <c r="AC80">
        <v>127.05</v>
      </c>
      <c r="AD80" s="1">
        <v>3930.43</v>
      </c>
      <c r="AE80">
        <v>438.66</v>
      </c>
      <c r="AF80" s="1">
        <v>112991.52</v>
      </c>
      <c r="AG80" t="s">
        <v>3</v>
      </c>
      <c r="AH80" s="1">
        <v>31105</v>
      </c>
      <c r="AI80" s="1">
        <v>48302.3</v>
      </c>
      <c r="AJ80">
        <v>46.59</v>
      </c>
      <c r="AK80">
        <v>27.95</v>
      </c>
      <c r="AL80">
        <v>33.79</v>
      </c>
      <c r="AM80">
        <v>4.29</v>
      </c>
      <c r="AN80" s="1">
        <v>1439.79</v>
      </c>
      <c r="AO80">
        <v>0.91520000000000001</v>
      </c>
      <c r="AP80" s="1">
        <v>1592.04</v>
      </c>
      <c r="AQ80" s="1">
        <v>2109.7600000000002</v>
      </c>
      <c r="AR80" s="1">
        <v>7116.62</v>
      </c>
      <c r="AS80">
        <v>738.65</v>
      </c>
      <c r="AT80">
        <v>332.69</v>
      </c>
      <c r="AU80" s="1">
        <v>11889.76</v>
      </c>
      <c r="AV80" s="1">
        <v>7506.73</v>
      </c>
      <c r="AW80">
        <v>0.5524</v>
      </c>
      <c r="AX80" s="1">
        <v>4020.18</v>
      </c>
      <c r="AY80">
        <v>0.29580000000000001</v>
      </c>
      <c r="AZ80">
        <v>870.52</v>
      </c>
      <c r="BA80">
        <v>6.4100000000000004E-2</v>
      </c>
      <c r="BB80" s="1">
        <v>1192.52</v>
      </c>
      <c r="BC80">
        <v>8.7800000000000003E-2</v>
      </c>
      <c r="BD80" s="1">
        <v>13589.96</v>
      </c>
      <c r="BE80" s="1">
        <v>5319.24</v>
      </c>
      <c r="BF80">
        <v>1.8095000000000001</v>
      </c>
      <c r="BG80">
        <v>0.51319999999999999</v>
      </c>
      <c r="BH80">
        <v>0.2235</v>
      </c>
      <c r="BI80">
        <v>0.22739999999999999</v>
      </c>
      <c r="BJ80">
        <v>2.41E-2</v>
      </c>
      <c r="BK80">
        <v>1.1900000000000001E-2</v>
      </c>
    </row>
    <row r="81" spans="1:63" x14ac:dyDescent="0.25">
      <c r="A81" t="s">
        <v>82</v>
      </c>
      <c r="B81">
        <v>47175</v>
      </c>
      <c r="C81">
        <v>63.05</v>
      </c>
      <c r="D81">
        <v>16.47</v>
      </c>
      <c r="E81" s="1">
        <v>1038.0999999999999</v>
      </c>
      <c r="F81" s="1">
        <v>1015.72</v>
      </c>
      <c r="G81">
        <v>2.0999999999999999E-3</v>
      </c>
      <c r="H81">
        <v>5.9999999999999995E-4</v>
      </c>
      <c r="I81">
        <v>5.8999999999999999E-3</v>
      </c>
      <c r="J81">
        <v>8.0000000000000004E-4</v>
      </c>
      <c r="K81">
        <v>1.47E-2</v>
      </c>
      <c r="L81">
        <v>0.9526</v>
      </c>
      <c r="M81">
        <v>2.3300000000000001E-2</v>
      </c>
      <c r="N81">
        <v>0.41399999999999998</v>
      </c>
      <c r="O81">
        <v>4.1000000000000003E-3</v>
      </c>
      <c r="P81">
        <v>0.14630000000000001</v>
      </c>
      <c r="Q81" s="1">
        <v>55171.83</v>
      </c>
      <c r="R81">
        <v>0.24479999999999999</v>
      </c>
      <c r="S81">
        <v>0.2278</v>
      </c>
      <c r="T81">
        <v>0.52739999999999998</v>
      </c>
      <c r="U81">
        <v>9.02</v>
      </c>
      <c r="V81" s="1">
        <v>75742.89</v>
      </c>
      <c r="W81">
        <v>110.34</v>
      </c>
      <c r="X81" s="1">
        <v>180668.73</v>
      </c>
      <c r="Y81">
        <v>0.75409999999999999</v>
      </c>
      <c r="Z81">
        <v>9.3100000000000002E-2</v>
      </c>
      <c r="AA81">
        <v>0.15279999999999999</v>
      </c>
      <c r="AB81">
        <v>0.24590000000000001</v>
      </c>
      <c r="AC81">
        <v>180.67</v>
      </c>
      <c r="AD81" s="1">
        <v>5249.24</v>
      </c>
      <c r="AE81">
        <v>540.89</v>
      </c>
      <c r="AF81" s="1">
        <v>155247.71</v>
      </c>
      <c r="AG81" t="s">
        <v>3</v>
      </c>
      <c r="AH81" s="1">
        <v>34734</v>
      </c>
      <c r="AI81" s="1">
        <v>52872.19</v>
      </c>
      <c r="AJ81">
        <v>42.56</v>
      </c>
      <c r="AK81">
        <v>26.03</v>
      </c>
      <c r="AL81">
        <v>29.7</v>
      </c>
      <c r="AM81">
        <v>4.53</v>
      </c>
      <c r="AN81" s="1">
        <v>1688.37</v>
      </c>
      <c r="AO81">
        <v>1.1981999999999999</v>
      </c>
      <c r="AP81" s="1">
        <v>1692.69</v>
      </c>
      <c r="AQ81" s="1">
        <v>2396.41</v>
      </c>
      <c r="AR81" s="1">
        <v>6693.85</v>
      </c>
      <c r="AS81">
        <v>694.36</v>
      </c>
      <c r="AT81">
        <v>309.33</v>
      </c>
      <c r="AU81" s="1">
        <v>11786.63</v>
      </c>
      <c r="AV81" s="1">
        <v>6891.92</v>
      </c>
      <c r="AW81">
        <v>0.47810000000000002</v>
      </c>
      <c r="AX81" s="1">
        <v>4867.92</v>
      </c>
      <c r="AY81">
        <v>0.3377</v>
      </c>
      <c r="AZ81" s="1">
        <v>1677.45</v>
      </c>
      <c r="BA81">
        <v>0.1164</v>
      </c>
      <c r="BB81">
        <v>978.83</v>
      </c>
      <c r="BC81">
        <v>6.7900000000000002E-2</v>
      </c>
      <c r="BD81" s="1">
        <v>14416.12</v>
      </c>
      <c r="BE81" s="1">
        <v>5907.31</v>
      </c>
      <c r="BF81">
        <v>1.6823999999999999</v>
      </c>
      <c r="BG81">
        <v>0.50070000000000003</v>
      </c>
      <c r="BH81">
        <v>0.2253</v>
      </c>
      <c r="BI81">
        <v>0.22370000000000001</v>
      </c>
      <c r="BJ81">
        <v>3.1699999999999999E-2</v>
      </c>
      <c r="BK81">
        <v>1.8499999999999999E-2</v>
      </c>
    </row>
    <row r="82" spans="1:63" x14ac:dyDescent="0.25">
      <c r="A82" t="s">
        <v>83</v>
      </c>
      <c r="B82">
        <v>48793</v>
      </c>
      <c r="C82">
        <v>95.14</v>
      </c>
      <c r="D82">
        <v>11.45</v>
      </c>
      <c r="E82" s="1">
        <v>1089.73</v>
      </c>
      <c r="F82" s="1">
        <v>1057.17</v>
      </c>
      <c r="G82">
        <v>1.4E-3</v>
      </c>
      <c r="H82">
        <v>2.9999999999999997E-4</v>
      </c>
      <c r="I82">
        <v>6.7999999999999996E-3</v>
      </c>
      <c r="J82">
        <v>8.9999999999999998E-4</v>
      </c>
      <c r="K82">
        <v>1.6299999999999999E-2</v>
      </c>
      <c r="L82">
        <v>0.95320000000000005</v>
      </c>
      <c r="M82">
        <v>2.1000000000000001E-2</v>
      </c>
      <c r="N82">
        <v>0.39700000000000002</v>
      </c>
      <c r="O82">
        <v>5.5999999999999999E-3</v>
      </c>
      <c r="P82">
        <v>0.14910000000000001</v>
      </c>
      <c r="Q82" s="1">
        <v>56030.12</v>
      </c>
      <c r="R82">
        <v>0.21690000000000001</v>
      </c>
      <c r="S82">
        <v>0.19850000000000001</v>
      </c>
      <c r="T82">
        <v>0.58450000000000002</v>
      </c>
      <c r="U82">
        <v>10.41</v>
      </c>
      <c r="V82" s="1">
        <v>67089.289999999994</v>
      </c>
      <c r="W82">
        <v>100.84</v>
      </c>
      <c r="X82" s="1">
        <v>210589.14</v>
      </c>
      <c r="Y82">
        <v>0.67759999999999998</v>
      </c>
      <c r="Z82">
        <v>8.5400000000000004E-2</v>
      </c>
      <c r="AA82">
        <v>0.2369</v>
      </c>
      <c r="AB82">
        <v>0.32240000000000002</v>
      </c>
      <c r="AC82">
        <v>210.59</v>
      </c>
      <c r="AD82" s="1">
        <v>6337.26</v>
      </c>
      <c r="AE82">
        <v>523.98</v>
      </c>
      <c r="AF82" s="1">
        <v>170287.38</v>
      </c>
      <c r="AG82" t="s">
        <v>3</v>
      </c>
      <c r="AH82" s="1">
        <v>34425</v>
      </c>
      <c r="AI82" s="1">
        <v>52656.09</v>
      </c>
      <c r="AJ82">
        <v>40.06</v>
      </c>
      <c r="AK82">
        <v>25.85</v>
      </c>
      <c r="AL82">
        <v>28.76</v>
      </c>
      <c r="AM82">
        <v>4.3499999999999996</v>
      </c>
      <c r="AN82" s="1">
        <v>1564.01</v>
      </c>
      <c r="AO82">
        <v>1.2555000000000001</v>
      </c>
      <c r="AP82" s="1">
        <v>1704.86</v>
      </c>
      <c r="AQ82" s="1">
        <v>2516.27</v>
      </c>
      <c r="AR82" s="1">
        <v>7031.97</v>
      </c>
      <c r="AS82">
        <v>672.06</v>
      </c>
      <c r="AT82">
        <v>342.78</v>
      </c>
      <c r="AU82" s="1">
        <v>12267.95</v>
      </c>
      <c r="AV82" s="1">
        <v>6820.15</v>
      </c>
      <c r="AW82">
        <v>0.4526</v>
      </c>
      <c r="AX82" s="1">
        <v>5700.46</v>
      </c>
      <c r="AY82">
        <v>0.37830000000000003</v>
      </c>
      <c r="AZ82" s="1">
        <v>1594.31</v>
      </c>
      <c r="BA82">
        <v>0.10580000000000001</v>
      </c>
      <c r="BB82">
        <v>955.01</v>
      </c>
      <c r="BC82">
        <v>6.3399999999999998E-2</v>
      </c>
      <c r="BD82" s="1">
        <v>15069.92</v>
      </c>
      <c r="BE82" s="1">
        <v>5814.97</v>
      </c>
      <c r="BF82">
        <v>1.6485000000000001</v>
      </c>
      <c r="BG82">
        <v>0.50660000000000005</v>
      </c>
      <c r="BH82">
        <v>0.23710000000000001</v>
      </c>
      <c r="BI82">
        <v>0.2034</v>
      </c>
      <c r="BJ82">
        <v>3.49E-2</v>
      </c>
      <c r="BK82">
        <v>1.7899999999999999E-2</v>
      </c>
    </row>
    <row r="83" spans="1:63" x14ac:dyDescent="0.25">
      <c r="A83" t="s">
        <v>84</v>
      </c>
      <c r="B83">
        <v>45260</v>
      </c>
      <c r="C83">
        <v>61</v>
      </c>
      <c r="D83">
        <v>16.91</v>
      </c>
      <c r="E83" s="1">
        <v>1031.3599999999999</v>
      </c>
      <c r="F83" s="1">
        <v>1005.96</v>
      </c>
      <c r="G83">
        <v>3.0999999999999999E-3</v>
      </c>
      <c r="H83">
        <v>4.0000000000000002E-4</v>
      </c>
      <c r="I83">
        <v>5.4999999999999997E-3</v>
      </c>
      <c r="J83">
        <v>1.1000000000000001E-3</v>
      </c>
      <c r="K83">
        <v>2.8299999999999999E-2</v>
      </c>
      <c r="L83">
        <v>0.92820000000000003</v>
      </c>
      <c r="M83">
        <v>3.3300000000000003E-2</v>
      </c>
      <c r="N83">
        <v>0.37669999999999998</v>
      </c>
      <c r="O83">
        <v>3.7000000000000002E-3</v>
      </c>
      <c r="P83">
        <v>0.13769999999999999</v>
      </c>
      <c r="Q83" s="1">
        <v>57555</v>
      </c>
      <c r="R83">
        <v>0.20749999999999999</v>
      </c>
      <c r="S83">
        <v>0.2089</v>
      </c>
      <c r="T83">
        <v>0.58360000000000001</v>
      </c>
      <c r="U83">
        <v>8.56</v>
      </c>
      <c r="V83" s="1">
        <v>80350.33</v>
      </c>
      <c r="W83">
        <v>115.37</v>
      </c>
      <c r="X83" s="1">
        <v>176662.51</v>
      </c>
      <c r="Y83">
        <v>0.80559999999999998</v>
      </c>
      <c r="Z83">
        <v>0.1258</v>
      </c>
      <c r="AA83">
        <v>6.8599999999999994E-2</v>
      </c>
      <c r="AB83">
        <v>0.19439999999999999</v>
      </c>
      <c r="AC83">
        <v>176.66</v>
      </c>
      <c r="AD83" s="1">
        <v>4832.33</v>
      </c>
      <c r="AE83">
        <v>541.61</v>
      </c>
      <c r="AF83" s="1">
        <v>158003.06</v>
      </c>
      <c r="AG83" t="s">
        <v>3</v>
      </c>
      <c r="AH83" s="1">
        <v>35323</v>
      </c>
      <c r="AI83" s="1">
        <v>56251.26</v>
      </c>
      <c r="AJ83">
        <v>43.75</v>
      </c>
      <c r="AK83">
        <v>24.95</v>
      </c>
      <c r="AL83">
        <v>30.78</v>
      </c>
      <c r="AM83">
        <v>4.33</v>
      </c>
      <c r="AN83" s="1">
        <v>1498.52</v>
      </c>
      <c r="AO83">
        <v>1.0914999999999999</v>
      </c>
      <c r="AP83" s="1">
        <v>1646.33</v>
      </c>
      <c r="AQ83" s="1">
        <v>2102.91</v>
      </c>
      <c r="AR83" s="1">
        <v>6896.76</v>
      </c>
      <c r="AS83">
        <v>655.61</v>
      </c>
      <c r="AT83">
        <v>399.46</v>
      </c>
      <c r="AU83" s="1">
        <v>11701.07</v>
      </c>
      <c r="AV83" s="1">
        <v>6295.18</v>
      </c>
      <c r="AW83">
        <v>0.45950000000000002</v>
      </c>
      <c r="AX83" s="1">
        <v>4897.16</v>
      </c>
      <c r="AY83">
        <v>0.3574</v>
      </c>
      <c r="AZ83" s="1">
        <v>1652.68</v>
      </c>
      <c r="BA83">
        <v>0.1206</v>
      </c>
      <c r="BB83">
        <v>855.38</v>
      </c>
      <c r="BC83">
        <v>6.2399999999999997E-2</v>
      </c>
      <c r="BD83" s="1">
        <v>13700.4</v>
      </c>
      <c r="BE83" s="1">
        <v>5357.57</v>
      </c>
      <c r="BF83">
        <v>1.4153</v>
      </c>
      <c r="BG83">
        <v>0.51990000000000003</v>
      </c>
      <c r="BH83">
        <v>0.23</v>
      </c>
      <c r="BI83">
        <v>0.20300000000000001</v>
      </c>
      <c r="BJ83">
        <v>3.1399999999999997E-2</v>
      </c>
      <c r="BK83">
        <v>1.5699999999999999E-2</v>
      </c>
    </row>
    <row r="84" spans="1:63" x14ac:dyDescent="0.25">
      <c r="A84" t="s">
        <v>85</v>
      </c>
      <c r="B84">
        <v>50419</v>
      </c>
      <c r="C84">
        <v>22.81</v>
      </c>
      <c r="D84">
        <v>65.84</v>
      </c>
      <c r="E84" s="1">
        <v>1501.88</v>
      </c>
      <c r="F84" s="1">
        <v>1539.19</v>
      </c>
      <c r="G84">
        <v>6.8999999999999999E-3</v>
      </c>
      <c r="H84">
        <v>2.9999999999999997E-4</v>
      </c>
      <c r="I84">
        <v>1.15E-2</v>
      </c>
      <c r="J84">
        <v>6.9999999999999999E-4</v>
      </c>
      <c r="K84">
        <v>2.1000000000000001E-2</v>
      </c>
      <c r="L84">
        <v>0.92689999999999995</v>
      </c>
      <c r="M84">
        <v>3.27E-2</v>
      </c>
      <c r="N84">
        <v>0.35449999999999998</v>
      </c>
      <c r="O84">
        <v>3.7000000000000002E-3</v>
      </c>
      <c r="P84">
        <v>0.13850000000000001</v>
      </c>
      <c r="Q84" s="1">
        <v>59793.14</v>
      </c>
      <c r="R84">
        <v>0.2077</v>
      </c>
      <c r="S84">
        <v>0.19850000000000001</v>
      </c>
      <c r="T84">
        <v>0.59379999999999999</v>
      </c>
      <c r="U84">
        <v>11.5</v>
      </c>
      <c r="V84" s="1">
        <v>80589.25</v>
      </c>
      <c r="W84">
        <v>126.32</v>
      </c>
      <c r="X84" s="1">
        <v>161939.82999999999</v>
      </c>
      <c r="Y84">
        <v>0.74929999999999997</v>
      </c>
      <c r="Z84">
        <v>0.1615</v>
      </c>
      <c r="AA84">
        <v>8.9200000000000002E-2</v>
      </c>
      <c r="AB84">
        <v>0.25069999999999998</v>
      </c>
      <c r="AC84">
        <v>161.94</v>
      </c>
      <c r="AD84" s="1">
        <v>5423.1</v>
      </c>
      <c r="AE84">
        <v>595.42999999999995</v>
      </c>
      <c r="AF84" s="1">
        <v>137981.26</v>
      </c>
      <c r="AG84" t="s">
        <v>3</v>
      </c>
      <c r="AH84" s="1">
        <v>36094</v>
      </c>
      <c r="AI84" s="1">
        <v>56034.49</v>
      </c>
      <c r="AJ84">
        <v>51.36</v>
      </c>
      <c r="AK84">
        <v>30.29</v>
      </c>
      <c r="AL84">
        <v>37.93</v>
      </c>
      <c r="AM84">
        <v>4.79</v>
      </c>
      <c r="AN84" s="1">
        <v>1281.08</v>
      </c>
      <c r="AO84">
        <v>0.93759999999999999</v>
      </c>
      <c r="AP84" s="1">
        <v>1442.84</v>
      </c>
      <c r="AQ84" s="1">
        <v>1923.84</v>
      </c>
      <c r="AR84" s="1">
        <v>6214.74</v>
      </c>
      <c r="AS84">
        <v>673.42</v>
      </c>
      <c r="AT84">
        <v>331.69</v>
      </c>
      <c r="AU84" s="1">
        <v>10586.53</v>
      </c>
      <c r="AV84" s="1">
        <v>5304.7</v>
      </c>
      <c r="AW84">
        <v>0.43809999999999999</v>
      </c>
      <c r="AX84" s="1">
        <v>4700.92</v>
      </c>
      <c r="AY84">
        <v>0.38829999999999998</v>
      </c>
      <c r="AZ84" s="1">
        <v>1445.14</v>
      </c>
      <c r="BA84">
        <v>0.11940000000000001</v>
      </c>
      <c r="BB84">
        <v>656.7</v>
      </c>
      <c r="BC84">
        <v>5.4199999999999998E-2</v>
      </c>
      <c r="BD84" s="1">
        <v>12107.46</v>
      </c>
      <c r="BE84" s="1">
        <v>4791.24</v>
      </c>
      <c r="BF84">
        <v>1.1889000000000001</v>
      </c>
      <c r="BG84">
        <v>0.55489999999999995</v>
      </c>
      <c r="BH84">
        <v>0.2263</v>
      </c>
      <c r="BI84">
        <v>0.17449999999999999</v>
      </c>
      <c r="BJ84">
        <v>2.93E-2</v>
      </c>
      <c r="BK84">
        <v>1.4999999999999999E-2</v>
      </c>
    </row>
    <row r="85" spans="1:63" x14ac:dyDescent="0.25">
      <c r="A85" t="s">
        <v>86</v>
      </c>
      <c r="B85">
        <v>45278</v>
      </c>
      <c r="C85">
        <v>178.29</v>
      </c>
      <c r="D85">
        <v>9.76</v>
      </c>
      <c r="E85" s="1">
        <v>1739.74</v>
      </c>
      <c r="F85" s="1">
        <v>1653.17</v>
      </c>
      <c r="G85">
        <v>2.2000000000000001E-3</v>
      </c>
      <c r="H85">
        <v>2.0000000000000001E-4</v>
      </c>
      <c r="I85">
        <v>6.7999999999999996E-3</v>
      </c>
      <c r="J85">
        <v>1E-3</v>
      </c>
      <c r="K85">
        <v>1.3100000000000001E-2</v>
      </c>
      <c r="L85">
        <v>0.9496</v>
      </c>
      <c r="M85">
        <v>2.7E-2</v>
      </c>
      <c r="N85">
        <v>0.44479999999999997</v>
      </c>
      <c r="O85">
        <v>1.2999999999999999E-3</v>
      </c>
      <c r="P85">
        <v>0.15329999999999999</v>
      </c>
      <c r="Q85" s="1">
        <v>56616.09</v>
      </c>
      <c r="R85">
        <v>0.20250000000000001</v>
      </c>
      <c r="S85">
        <v>0.20499999999999999</v>
      </c>
      <c r="T85">
        <v>0.59250000000000003</v>
      </c>
      <c r="U85">
        <v>14.02</v>
      </c>
      <c r="V85" s="1">
        <v>72980.86</v>
      </c>
      <c r="W85">
        <v>118.49</v>
      </c>
      <c r="X85" s="1">
        <v>201052.27</v>
      </c>
      <c r="Y85">
        <v>0.63280000000000003</v>
      </c>
      <c r="Z85">
        <v>0.1298</v>
      </c>
      <c r="AA85">
        <v>0.23749999999999999</v>
      </c>
      <c r="AB85">
        <v>0.36720000000000003</v>
      </c>
      <c r="AC85">
        <v>201.05</v>
      </c>
      <c r="AD85" s="1">
        <v>5429.98</v>
      </c>
      <c r="AE85">
        <v>448.01</v>
      </c>
      <c r="AF85" s="1">
        <v>171455.93</v>
      </c>
      <c r="AG85" t="s">
        <v>3</v>
      </c>
      <c r="AH85" s="1">
        <v>33585</v>
      </c>
      <c r="AI85" s="1">
        <v>53664.59</v>
      </c>
      <c r="AJ85">
        <v>35.340000000000003</v>
      </c>
      <c r="AK85">
        <v>23.92</v>
      </c>
      <c r="AL85">
        <v>26.84</v>
      </c>
      <c r="AM85">
        <v>4.41</v>
      </c>
      <c r="AN85" s="1">
        <v>1382.42</v>
      </c>
      <c r="AO85">
        <v>0.93820000000000003</v>
      </c>
      <c r="AP85" s="1">
        <v>1508.6</v>
      </c>
      <c r="AQ85" s="1">
        <v>2336.86</v>
      </c>
      <c r="AR85" s="1">
        <v>6795.64</v>
      </c>
      <c r="AS85">
        <v>578.61</v>
      </c>
      <c r="AT85">
        <v>290.92</v>
      </c>
      <c r="AU85" s="1">
        <v>11510.63</v>
      </c>
      <c r="AV85" s="1">
        <v>6747.12</v>
      </c>
      <c r="AW85">
        <v>0.48930000000000001</v>
      </c>
      <c r="AX85" s="1">
        <v>4735.3900000000003</v>
      </c>
      <c r="AY85">
        <v>0.34339999999999998</v>
      </c>
      <c r="AZ85" s="1">
        <v>1344.18</v>
      </c>
      <c r="BA85">
        <v>9.7500000000000003E-2</v>
      </c>
      <c r="BB85">
        <v>963.51</v>
      </c>
      <c r="BC85">
        <v>6.9900000000000004E-2</v>
      </c>
      <c r="BD85" s="1">
        <v>13790.2</v>
      </c>
      <c r="BE85" s="1">
        <v>5689.73</v>
      </c>
      <c r="BF85">
        <v>1.6415999999999999</v>
      </c>
      <c r="BG85">
        <v>0.52539999999999998</v>
      </c>
      <c r="BH85">
        <v>0.23400000000000001</v>
      </c>
      <c r="BI85">
        <v>0.19220000000000001</v>
      </c>
      <c r="BJ85">
        <v>3.2300000000000002E-2</v>
      </c>
      <c r="BK85">
        <v>1.61E-2</v>
      </c>
    </row>
    <row r="86" spans="1:63" x14ac:dyDescent="0.25">
      <c r="A86" t="s">
        <v>87</v>
      </c>
      <c r="B86">
        <v>47258</v>
      </c>
      <c r="C86">
        <v>40.81</v>
      </c>
      <c r="D86">
        <v>25.74</v>
      </c>
      <c r="E86" s="1">
        <v>1050.6099999999999</v>
      </c>
      <c r="F86" s="1">
        <v>1088.9000000000001</v>
      </c>
      <c r="G86">
        <v>1.21E-2</v>
      </c>
      <c r="H86">
        <v>4.0000000000000002E-4</v>
      </c>
      <c r="I86">
        <v>1.4999999999999999E-2</v>
      </c>
      <c r="J86">
        <v>1.4E-3</v>
      </c>
      <c r="K86">
        <v>5.5800000000000002E-2</v>
      </c>
      <c r="L86">
        <v>0.88180000000000003</v>
      </c>
      <c r="M86">
        <v>3.3500000000000002E-2</v>
      </c>
      <c r="N86">
        <v>0.2424</v>
      </c>
      <c r="O86">
        <v>8.0000000000000002E-3</v>
      </c>
      <c r="P86">
        <v>0.1115</v>
      </c>
      <c r="Q86" s="1">
        <v>61329.760000000002</v>
      </c>
      <c r="R86">
        <v>0.18459999999999999</v>
      </c>
      <c r="S86">
        <v>0.18590000000000001</v>
      </c>
      <c r="T86">
        <v>0.62960000000000005</v>
      </c>
      <c r="U86">
        <v>9.09</v>
      </c>
      <c r="V86" s="1">
        <v>77429.539999999994</v>
      </c>
      <c r="W86">
        <v>112.69</v>
      </c>
      <c r="X86" s="1">
        <v>229971.09</v>
      </c>
      <c r="Y86">
        <v>0.72599999999999998</v>
      </c>
      <c r="Z86">
        <v>0.17510000000000001</v>
      </c>
      <c r="AA86">
        <v>9.8900000000000002E-2</v>
      </c>
      <c r="AB86">
        <v>0.27400000000000002</v>
      </c>
      <c r="AC86">
        <v>229.97</v>
      </c>
      <c r="AD86" s="1">
        <v>7035.39</v>
      </c>
      <c r="AE86">
        <v>668.88</v>
      </c>
      <c r="AF86" s="1">
        <v>227303.57</v>
      </c>
      <c r="AG86" t="s">
        <v>3</v>
      </c>
      <c r="AH86" s="1">
        <v>38783</v>
      </c>
      <c r="AI86" s="1">
        <v>69329.429999999993</v>
      </c>
      <c r="AJ86">
        <v>45.71</v>
      </c>
      <c r="AK86">
        <v>27.13</v>
      </c>
      <c r="AL86">
        <v>31.45</v>
      </c>
      <c r="AM86">
        <v>4.37</v>
      </c>
      <c r="AN86" s="1">
        <v>2130.48</v>
      </c>
      <c r="AO86">
        <v>1.1212</v>
      </c>
      <c r="AP86" s="1">
        <v>1578.55</v>
      </c>
      <c r="AQ86" s="1">
        <v>1906.76</v>
      </c>
      <c r="AR86" s="1">
        <v>6726.17</v>
      </c>
      <c r="AS86">
        <v>591.89</v>
      </c>
      <c r="AT86">
        <v>341.38</v>
      </c>
      <c r="AU86" s="1">
        <v>11144.75</v>
      </c>
      <c r="AV86" s="1">
        <v>4079.35</v>
      </c>
      <c r="AW86">
        <v>0.31790000000000002</v>
      </c>
      <c r="AX86" s="1">
        <v>6483.59</v>
      </c>
      <c r="AY86">
        <v>0.50519999999999998</v>
      </c>
      <c r="AZ86" s="1">
        <v>1727.02</v>
      </c>
      <c r="BA86">
        <v>0.1346</v>
      </c>
      <c r="BB86">
        <v>543.54999999999995</v>
      </c>
      <c r="BC86">
        <v>4.24E-2</v>
      </c>
      <c r="BD86" s="1">
        <v>12833.52</v>
      </c>
      <c r="BE86" s="1">
        <v>3248.05</v>
      </c>
      <c r="BF86">
        <v>0.6069</v>
      </c>
      <c r="BG86">
        <v>0.54290000000000005</v>
      </c>
      <c r="BH86">
        <v>0.2198</v>
      </c>
      <c r="BI86">
        <v>0.19009999999999999</v>
      </c>
      <c r="BJ86">
        <v>3.0200000000000001E-2</v>
      </c>
      <c r="BK86">
        <v>1.7100000000000001E-2</v>
      </c>
    </row>
    <row r="87" spans="1:63" x14ac:dyDescent="0.25">
      <c r="A87" t="s">
        <v>88</v>
      </c>
      <c r="B87">
        <v>43729</v>
      </c>
      <c r="C87">
        <v>91.05</v>
      </c>
      <c r="D87">
        <v>24.77</v>
      </c>
      <c r="E87" s="1">
        <v>2255.04</v>
      </c>
      <c r="F87" s="1">
        <v>2157.5300000000002</v>
      </c>
      <c r="G87">
        <v>6.1999999999999998E-3</v>
      </c>
      <c r="H87">
        <v>3.5999999999999999E-3</v>
      </c>
      <c r="I87">
        <v>1.54E-2</v>
      </c>
      <c r="J87">
        <v>8.0000000000000004E-4</v>
      </c>
      <c r="K87">
        <v>5.2299999999999999E-2</v>
      </c>
      <c r="L87">
        <v>0.87290000000000001</v>
      </c>
      <c r="M87">
        <v>4.8800000000000003E-2</v>
      </c>
      <c r="N87">
        <v>0.43969999999999998</v>
      </c>
      <c r="O87">
        <v>1.29E-2</v>
      </c>
      <c r="P87">
        <v>0.15060000000000001</v>
      </c>
      <c r="Q87" s="1">
        <v>59816.34</v>
      </c>
      <c r="R87">
        <v>0.2031</v>
      </c>
      <c r="S87">
        <v>0.19259999999999999</v>
      </c>
      <c r="T87">
        <v>0.60429999999999995</v>
      </c>
      <c r="U87">
        <v>15.92</v>
      </c>
      <c r="V87" s="1">
        <v>77876.06</v>
      </c>
      <c r="W87">
        <v>136.9</v>
      </c>
      <c r="X87" s="1">
        <v>160745.79</v>
      </c>
      <c r="Y87">
        <v>0.73640000000000005</v>
      </c>
      <c r="Z87">
        <v>0.18190000000000001</v>
      </c>
      <c r="AA87">
        <v>8.1699999999999995E-2</v>
      </c>
      <c r="AB87">
        <v>0.2636</v>
      </c>
      <c r="AC87">
        <v>160.75</v>
      </c>
      <c r="AD87" s="1">
        <v>4672.83</v>
      </c>
      <c r="AE87">
        <v>514.37</v>
      </c>
      <c r="AF87" s="1">
        <v>150917.03</v>
      </c>
      <c r="AG87" t="s">
        <v>3</v>
      </c>
      <c r="AH87" s="1">
        <v>34050</v>
      </c>
      <c r="AI87" s="1">
        <v>54227.68</v>
      </c>
      <c r="AJ87">
        <v>43.71</v>
      </c>
      <c r="AK87">
        <v>26.51</v>
      </c>
      <c r="AL87">
        <v>33.25</v>
      </c>
      <c r="AM87">
        <v>3.89</v>
      </c>
      <c r="AN87" s="1">
        <v>1222.6300000000001</v>
      </c>
      <c r="AO87">
        <v>1.0943000000000001</v>
      </c>
      <c r="AP87" s="1">
        <v>1360.59</v>
      </c>
      <c r="AQ87" s="1">
        <v>1902.14</v>
      </c>
      <c r="AR87" s="1">
        <v>6723.64</v>
      </c>
      <c r="AS87">
        <v>752.96</v>
      </c>
      <c r="AT87">
        <v>281.64999999999998</v>
      </c>
      <c r="AU87" s="1">
        <v>11020.97</v>
      </c>
      <c r="AV87" s="1">
        <v>5550.38</v>
      </c>
      <c r="AW87">
        <v>0.44169999999999998</v>
      </c>
      <c r="AX87" s="1">
        <v>4879.54</v>
      </c>
      <c r="AY87">
        <v>0.38829999999999998</v>
      </c>
      <c r="AZ87" s="1">
        <v>1275.8499999999999</v>
      </c>
      <c r="BA87">
        <v>0.10150000000000001</v>
      </c>
      <c r="BB87">
        <v>859.64</v>
      </c>
      <c r="BC87">
        <v>6.8400000000000002E-2</v>
      </c>
      <c r="BD87" s="1">
        <v>12565.41</v>
      </c>
      <c r="BE87" s="1">
        <v>4310.37</v>
      </c>
      <c r="BF87">
        <v>1.2108000000000001</v>
      </c>
      <c r="BG87">
        <v>0.52949999999999997</v>
      </c>
      <c r="BH87">
        <v>0.22650000000000001</v>
      </c>
      <c r="BI87">
        <v>0.1988</v>
      </c>
      <c r="BJ87">
        <v>2.7300000000000001E-2</v>
      </c>
      <c r="BK87">
        <v>1.7999999999999999E-2</v>
      </c>
    </row>
    <row r="88" spans="1:63" x14ac:dyDescent="0.25">
      <c r="A88" t="s">
        <v>89</v>
      </c>
      <c r="B88">
        <v>47829</v>
      </c>
      <c r="C88">
        <v>91.33</v>
      </c>
      <c r="D88">
        <v>12.32</v>
      </c>
      <c r="E88" s="1">
        <v>1125.0899999999999</v>
      </c>
      <c r="F88" s="1">
        <v>1142.33</v>
      </c>
      <c r="G88">
        <v>4.3E-3</v>
      </c>
      <c r="H88">
        <v>5.0000000000000001E-4</v>
      </c>
      <c r="I88">
        <v>4.5999999999999999E-3</v>
      </c>
      <c r="J88">
        <v>1.1000000000000001E-3</v>
      </c>
      <c r="K88">
        <v>3.39E-2</v>
      </c>
      <c r="L88">
        <v>0.92949999999999999</v>
      </c>
      <c r="M88">
        <v>2.6100000000000002E-2</v>
      </c>
      <c r="N88">
        <v>0.2261</v>
      </c>
      <c r="O88">
        <v>2.0999999999999999E-3</v>
      </c>
      <c r="P88">
        <v>0.13159999999999999</v>
      </c>
      <c r="Q88" s="1">
        <v>60354.54</v>
      </c>
      <c r="R88">
        <v>0.20849999999999999</v>
      </c>
      <c r="S88">
        <v>0.17349999999999999</v>
      </c>
      <c r="T88">
        <v>0.61799999999999999</v>
      </c>
      <c r="U88">
        <v>9.91</v>
      </c>
      <c r="V88" s="1">
        <v>74323.429999999993</v>
      </c>
      <c r="W88">
        <v>108.97</v>
      </c>
      <c r="X88" s="1">
        <v>209566.36</v>
      </c>
      <c r="Y88">
        <v>0.75919999999999999</v>
      </c>
      <c r="Z88">
        <v>8.6900000000000005E-2</v>
      </c>
      <c r="AA88">
        <v>0.15390000000000001</v>
      </c>
      <c r="AB88">
        <v>0.24079999999999999</v>
      </c>
      <c r="AC88">
        <v>209.57</v>
      </c>
      <c r="AD88" s="1">
        <v>5782.13</v>
      </c>
      <c r="AE88">
        <v>555.11</v>
      </c>
      <c r="AF88" s="1">
        <v>182050.34</v>
      </c>
      <c r="AG88" t="s">
        <v>3</v>
      </c>
      <c r="AH88" s="1">
        <v>39708</v>
      </c>
      <c r="AI88" s="1">
        <v>64656.07</v>
      </c>
      <c r="AJ88">
        <v>39.69</v>
      </c>
      <c r="AK88">
        <v>24.95</v>
      </c>
      <c r="AL88">
        <v>27.46</v>
      </c>
      <c r="AM88">
        <v>4.3899999999999997</v>
      </c>
      <c r="AN88" s="1">
        <v>1614.21</v>
      </c>
      <c r="AO88">
        <v>1.1337999999999999</v>
      </c>
      <c r="AP88" s="1">
        <v>1506.97</v>
      </c>
      <c r="AQ88" s="1">
        <v>2124.6799999999998</v>
      </c>
      <c r="AR88" s="1">
        <v>6813.61</v>
      </c>
      <c r="AS88">
        <v>604.80999999999995</v>
      </c>
      <c r="AT88">
        <v>356.75</v>
      </c>
      <c r="AU88" s="1">
        <v>11406.83</v>
      </c>
      <c r="AV88" s="1">
        <v>5360.78</v>
      </c>
      <c r="AW88">
        <v>0.40489999999999998</v>
      </c>
      <c r="AX88" s="1">
        <v>5596.63</v>
      </c>
      <c r="AY88">
        <v>0.42280000000000001</v>
      </c>
      <c r="AZ88" s="1">
        <v>1729.52</v>
      </c>
      <c r="BA88">
        <v>0.13059999999999999</v>
      </c>
      <c r="BB88">
        <v>551.45000000000005</v>
      </c>
      <c r="BC88">
        <v>4.1700000000000001E-2</v>
      </c>
      <c r="BD88" s="1">
        <v>13238.38</v>
      </c>
      <c r="BE88" s="1">
        <v>4755.2700000000004</v>
      </c>
      <c r="BF88">
        <v>1.0617000000000001</v>
      </c>
      <c r="BG88">
        <v>0.54659999999999997</v>
      </c>
      <c r="BH88">
        <v>0.22170000000000001</v>
      </c>
      <c r="BI88">
        <v>0.17799999999999999</v>
      </c>
      <c r="BJ88">
        <v>3.0599999999999999E-2</v>
      </c>
      <c r="BK88">
        <v>2.3199999999999998E-2</v>
      </c>
    </row>
    <row r="89" spans="1:63" x14ac:dyDescent="0.25">
      <c r="A89" t="s">
        <v>90</v>
      </c>
      <c r="B89">
        <v>43737</v>
      </c>
      <c r="C89">
        <v>29.38</v>
      </c>
      <c r="D89">
        <v>258.51</v>
      </c>
      <c r="E89" s="1">
        <v>7595.38</v>
      </c>
      <c r="F89" s="1">
        <v>7482.35</v>
      </c>
      <c r="G89">
        <v>9.8500000000000004E-2</v>
      </c>
      <c r="H89">
        <v>1E-3</v>
      </c>
      <c r="I89">
        <v>8.1199999999999994E-2</v>
      </c>
      <c r="J89">
        <v>1.1000000000000001E-3</v>
      </c>
      <c r="K89">
        <v>6.3899999999999998E-2</v>
      </c>
      <c r="L89">
        <v>0.70030000000000003</v>
      </c>
      <c r="M89">
        <v>5.4100000000000002E-2</v>
      </c>
      <c r="N89">
        <v>0.1711</v>
      </c>
      <c r="O89">
        <v>5.1299999999999998E-2</v>
      </c>
      <c r="P89">
        <v>0.12280000000000001</v>
      </c>
      <c r="Q89" s="1">
        <v>78009.5</v>
      </c>
      <c r="R89">
        <v>0.15759999999999999</v>
      </c>
      <c r="S89">
        <v>0.1986</v>
      </c>
      <c r="T89">
        <v>0.64380000000000004</v>
      </c>
      <c r="U89">
        <v>43.68</v>
      </c>
      <c r="V89" s="1">
        <v>102157.39</v>
      </c>
      <c r="W89">
        <v>171.68</v>
      </c>
      <c r="X89" s="1">
        <v>223559.59</v>
      </c>
      <c r="Y89">
        <v>0.75509999999999999</v>
      </c>
      <c r="Z89">
        <v>0.21629999999999999</v>
      </c>
      <c r="AA89">
        <v>2.87E-2</v>
      </c>
      <c r="AB89">
        <v>0.24490000000000001</v>
      </c>
      <c r="AC89">
        <v>223.56</v>
      </c>
      <c r="AD89" s="1">
        <v>10150.57</v>
      </c>
      <c r="AE89">
        <v>946.62</v>
      </c>
      <c r="AF89" s="1">
        <v>240970.66</v>
      </c>
      <c r="AG89" t="s">
        <v>3</v>
      </c>
      <c r="AH89" s="1">
        <v>52066</v>
      </c>
      <c r="AI89" s="1">
        <v>104903.42</v>
      </c>
      <c r="AJ89">
        <v>76.39</v>
      </c>
      <c r="AK89">
        <v>42.17</v>
      </c>
      <c r="AL89">
        <v>49.34</v>
      </c>
      <c r="AM89">
        <v>5.01</v>
      </c>
      <c r="AN89" s="1">
        <v>1416.55</v>
      </c>
      <c r="AO89">
        <v>0.67469999999999997</v>
      </c>
      <c r="AP89" s="1">
        <v>1487.01</v>
      </c>
      <c r="AQ89" s="1">
        <v>2047.82</v>
      </c>
      <c r="AR89" s="1">
        <v>7860.78</v>
      </c>
      <c r="AS89">
        <v>915.64</v>
      </c>
      <c r="AT89">
        <v>455.65</v>
      </c>
      <c r="AU89" s="1">
        <v>12766.9</v>
      </c>
      <c r="AV89" s="1">
        <v>3029.25</v>
      </c>
      <c r="AW89">
        <v>0.2228</v>
      </c>
      <c r="AX89" s="1">
        <v>8961.61</v>
      </c>
      <c r="AY89">
        <v>0.65920000000000001</v>
      </c>
      <c r="AZ89" s="1">
        <v>1119.68</v>
      </c>
      <c r="BA89">
        <v>8.2400000000000001E-2</v>
      </c>
      <c r="BB89">
        <v>485.05</v>
      </c>
      <c r="BC89">
        <v>3.5700000000000003E-2</v>
      </c>
      <c r="BD89" s="1">
        <v>13595.59</v>
      </c>
      <c r="BE89" s="1">
        <v>1691.08</v>
      </c>
      <c r="BF89">
        <v>0.18729999999999999</v>
      </c>
      <c r="BG89">
        <v>0.61409999999999998</v>
      </c>
      <c r="BH89">
        <v>0.23089999999999999</v>
      </c>
      <c r="BI89">
        <v>0.1145</v>
      </c>
      <c r="BJ89">
        <v>2.46E-2</v>
      </c>
      <c r="BK89">
        <v>1.5900000000000001E-2</v>
      </c>
    </row>
    <row r="90" spans="1:63" x14ac:dyDescent="0.25">
      <c r="A90" t="s">
        <v>91</v>
      </c>
      <c r="B90">
        <v>46714</v>
      </c>
      <c r="C90">
        <v>104</v>
      </c>
      <c r="D90">
        <v>8.23</v>
      </c>
      <c r="E90">
        <v>855.83</v>
      </c>
      <c r="F90">
        <v>857.51</v>
      </c>
      <c r="G90">
        <v>2.3E-3</v>
      </c>
      <c r="H90">
        <v>5.0000000000000001E-4</v>
      </c>
      <c r="I90">
        <v>5.3E-3</v>
      </c>
      <c r="J90">
        <v>8.0000000000000004E-4</v>
      </c>
      <c r="K90">
        <v>5.33E-2</v>
      </c>
      <c r="L90">
        <v>0.91</v>
      </c>
      <c r="M90">
        <v>2.7699999999999999E-2</v>
      </c>
      <c r="N90">
        <v>0.33050000000000002</v>
      </c>
      <c r="O90">
        <v>2.8E-3</v>
      </c>
      <c r="P90">
        <v>0.14199999999999999</v>
      </c>
      <c r="Q90" s="1">
        <v>57867.76</v>
      </c>
      <c r="R90">
        <v>0.20330000000000001</v>
      </c>
      <c r="S90">
        <v>0.17499999999999999</v>
      </c>
      <c r="T90">
        <v>0.62170000000000003</v>
      </c>
      <c r="U90">
        <v>8.85</v>
      </c>
      <c r="V90" s="1">
        <v>67471.5</v>
      </c>
      <c r="W90">
        <v>93.5</v>
      </c>
      <c r="X90" s="1">
        <v>198005.31</v>
      </c>
      <c r="Y90">
        <v>0.74139999999999995</v>
      </c>
      <c r="Z90">
        <v>4.6399999999999997E-2</v>
      </c>
      <c r="AA90">
        <v>0.2122</v>
      </c>
      <c r="AB90">
        <v>0.2586</v>
      </c>
      <c r="AC90">
        <v>198.01</v>
      </c>
      <c r="AD90" s="1">
        <v>5379.72</v>
      </c>
      <c r="AE90">
        <v>503.15</v>
      </c>
      <c r="AF90" s="1">
        <v>170205.19</v>
      </c>
      <c r="AG90" t="s">
        <v>3</v>
      </c>
      <c r="AH90" s="1">
        <v>36842</v>
      </c>
      <c r="AI90" s="1">
        <v>55778.58</v>
      </c>
      <c r="AJ90">
        <v>37.08</v>
      </c>
      <c r="AK90">
        <v>23.93</v>
      </c>
      <c r="AL90">
        <v>28.4</v>
      </c>
      <c r="AM90">
        <v>4.25</v>
      </c>
      <c r="AN90" s="1">
        <v>1692.04</v>
      </c>
      <c r="AO90">
        <v>1.5097</v>
      </c>
      <c r="AP90" s="1">
        <v>1698.41</v>
      </c>
      <c r="AQ90" s="1">
        <v>2306.37</v>
      </c>
      <c r="AR90" s="1">
        <v>7124</v>
      </c>
      <c r="AS90">
        <v>544.04999999999995</v>
      </c>
      <c r="AT90">
        <v>324.66000000000003</v>
      </c>
      <c r="AU90" s="1">
        <v>11997.48</v>
      </c>
      <c r="AV90" s="1">
        <v>6621.35</v>
      </c>
      <c r="AW90">
        <v>0.45079999999999998</v>
      </c>
      <c r="AX90" s="1">
        <v>5612.17</v>
      </c>
      <c r="AY90">
        <v>0.3821</v>
      </c>
      <c r="AZ90" s="1">
        <v>1763.02</v>
      </c>
      <c r="BA90">
        <v>0.12</v>
      </c>
      <c r="BB90">
        <v>691.76</v>
      </c>
      <c r="BC90">
        <v>4.7100000000000003E-2</v>
      </c>
      <c r="BD90" s="1">
        <v>14688.31</v>
      </c>
      <c r="BE90" s="1">
        <v>5621.92</v>
      </c>
      <c r="BF90">
        <v>1.7473000000000001</v>
      </c>
      <c r="BG90">
        <v>0.5252</v>
      </c>
      <c r="BH90">
        <v>0.21510000000000001</v>
      </c>
      <c r="BI90">
        <v>0.19359999999999999</v>
      </c>
      <c r="BJ90">
        <v>3.1800000000000002E-2</v>
      </c>
      <c r="BK90">
        <v>3.4299999999999997E-2</v>
      </c>
    </row>
    <row r="91" spans="1:63" x14ac:dyDescent="0.25">
      <c r="A91" t="s">
        <v>92</v>
      </c>
      <c r="B91">
        <v>45286</v>
      </c>
      <c r="C91">
        <v>18.43</v>
      </c>
      <c r="D91">
        <v>150.76</v>
      </c>
      <c r="E91" s="1">
        <v>2778.32</v>
      </c>
      <c r="F91" s="1">
        <v>2741.41</v>
      </c>
      <c r="G91">
        <v>4.9099999999999998E-2</v>
      </c>
      <c r="H91">
        <v>5.0000000000000001E-4</v>
      </c>
      <c r="I91">
        <v>3.4500000000000003E-2</v>
      </c>
      <c r="J91">
        <v>6.9999999999999999E-4</v>
      </c>
      <c r="K91">
        <v>3.2199999999999999E-2</v>
      </c>
      <c r="L91">
        <v>0.83660000000000001</v>
      </c>
      <c r="M91">
        <v>4.65E-2</v>
      </c>
      <c r="N91">
        <v>6.9400000000000003E-2</v>
      </c>
      <c r="O91">
        <v>1.49E-2</v>
      </c>
      <c r="P91">
        <v>0.1159</v>
      </c>
      <c r="Q91" s="1">
        <v>78650.070000000007</v>
      </c>
      <c r="R91">
        <v>0.13930000000000001</v>
      </c>
      <c r="S91">
        <v>0.16439999999999999</v>
      </c>
      <c r="T91">
        <v>0.69630000000000003</v>
      </c>
      <c r="U91">
        <v>18.89</v>
      </c>
      <c r="V91" s="1">
        <v>100459.12</v>
      </c>
      <c r="W91">
        <v>145.93</v>
      </c>
      <c r="X91" s="1">
        <v>278792.73</v>
      </c>
      <c r="Y91">
        <v>0.86699999999999999</v>
      </c>
      <c r="Z91">
        <v>0.1052</v>
      </c>
      <c r="AA91">
        <v>2.7799999999999998E-2</v>
      </c>
      <c r="AB91">
        <v>0.13300000000000001</v>
      </c>
      <c r="AC91">
        <v>278.79000000000002</v>
      </c>
      <c r="AD91" s="1">
        <v>11884.1</v>
      </c>
      <c r="AE91" s="1">
        <v>1305.52</v>
      </c>
      <c r="AF91" s="1">
        <v>289310.92</v>
      </c>
      <c r="AG91" t="s">
        <v>3</v>
      </c>
      <c r="AH91" s="1">
        <v>65083</v>
      </c>
      <c r="AI91" s="1">
        <v>171999.17</v>
      </c>
      <c r="AJ91">
        <v>92.28</v>
      </c>
      <c r="AK91">
        <v>43.74</v>
      </c>
      <c r="AL91">
        <v>57.74</v>
      </c>
      <c r="AM91">
        <v>4.9400000000000004</v>
      </c>
      <c r="AN91" s="1">
        <v>2654.98</v>
      </c>
      <c r="AO91">
        <v>0.59670000000000001</v>
      </c>
      <c r="AP91" s="1">
        <v>1835.43</v>
      </c>
      <c r="AQ91" s="1">
        <v>2175.86</v>
      </c>
      <c r="AR91" s="1">
        <v>8751.42</v>
      </c>
      <c r="AS91">
        <v>978.42</v>
      </c>
      <c r="AT91">
        <v>550.84</v>
      </c>
      <c r="AU91" s="1">
        <v>14291.98</v>
      </c>
      <c r="AV91" s="1">
        <v>2883.19</v>
      </c>
      <c r="AW91">
        <v>0.1857</v>
      </c>
      <c r="AX91" s="1">
        <v>10977.08</v>
      </c>
      <c r="AY91">
        <v>0.70679999999999998</v>
      </c>
      <c r="AZ91" s="1">
        <v>1287.6099999999999</v>
      </c>
      <c r="BA91">
        <v>8.2900000000000001E-2</v>
      </c>
      <c r="BB91">
        <v>382.06</v>
      </c>
      <c r="BC91">
        <v>2.46E-2</v>
      </c>
      <c r="BD91" s="1">
        <v>15529.94</v>
      </c>
      <c r="BE91" s="1">
        <v>1244.3900000000001</v>
      </c>
      <c r="BF91">
        <v>8.2100000000000006E-2</v>
      </c>
      <c r="BG91">
        <v>0.60150000000000003</v>
      </c>
      <c r="BH91">
        <v>0.21820000000000001</v>
      </c>
      <c r="BI91">
        <v>0.13400000000000001</v>
      </c>
      <c r="BJ91">
        <v>2.9499999999999998E-2</v>
      </c>
      <c r="BK91">
        <v>1.6799999999999999E-2</v>
      </c>
    </row>
    <row r="92" spans="1:63" x14ac:dyDescent="0.25">
      <c r="A92" t="s">
        <v>93</v>
      </c>
      <c r="B92">
        <v>50138</v>
      </c>
      <c r="C92">
        <v>34.29</v>
      </c>
      <c r="D92">
        <v>39.44</v>
      </c>
      <c r="E92" s="1">
        <v>1352.22</v>
      </c>
      <c r="F92" s="1">
        <v>1328.41</v>
      </c>
      <c r="G92">
        <v>6.1999999999999998E-3</v>
      </c>
      <c r="H92">
        <v>1.5E-3</v>
      </c>
      <c r="I92">
        <v>6.8999999999999999E-3</v>
      </c>
      <c r="J92">
        <v>1E-3</v>
      </c>
      <c r="K92">
        <v>1.8100000000000002E-2</v>
      </c>
      <c r="L92">
        <v>0.94030000000000002</v>
      </c>
      <c r="M92">
        <v>2.5999999999999999E-2</v>
      </c>
      <c r="N92">
        <v>0.3105</v>
      </c>
      <c r="O92">
        <v>4.1999999999999997E-3</v>
      </c>
      <c r="P92">
        <v>0.1305</v>
      </c>
      <c r="Q92" s="1">
        <v>59029.37</v>
      </c>
      <c r="R92">
        <v>0.21190000000000001</v>
      </c>
      <c r="S92">
        <v>0.1918</v>
      </c>
      <c r="T92">
        <v>0.59630000000000005</v>
      </c>
      <c r="U92">
        <v>10</v>
      </c>
      <c r="V92" s="1">
        <v>82043.16</v>
      </c>
      <c r="W92">
        <v>130.41</v>
      </c>
      <c r="X92" s="1">
        <v>164870.35999999999</v>
      </c>
      <c r="Y92">
        <v>0.79290000000000005</v>
      </c>
      <c r="Z92">
        <v>0.1176</v>
      </c>
      <c r="AA92">
        <v>8.9499999999999996E-2</v>
      </c>
      <c r="AB92">
        <v>0.20710000000000001</v>
      </c>
      <c r="AC92">
        <v>164.87</v>
      </c>
      <c r="AD92" s="1">
        <v>5030.8100000000004</v>
      </c>
      <c r="AE92">
        <v>588.12</v>
      </c>
      <c r="AF92" s="1">
        <v>150436.26999999999</v>
      </c>
      <c r="AG92" t="s">
        <v>3</v>
      </c>
      <c r="AH92" s="1">
        <v>37805</v>
      </c>
      <c r="AI92" s="1">
        <v>59328.67</v>
      </c>
      <c r="AJ92">
        <v>45.58</v>
      </c>
      <c r="AK92">
        <v>28.18</v>
      </c>
      <c r="AL92">
        <v>32.92</v>
      </c>
      <c r="AM92">
        <v>4.74</v>
      </c>
      <c r="AN92" s="1">
        <v>1478.69</v>
      </c>
      <c r="AO92">
        <v>0.99929999999999997</v>
      </c>
      <c r="AP92" s="1">
        <v>1452.29</v>
      </c>
      <c r="AQ92" s="1">
        <v>1949.28</v>
      </c>
      <c r="AR92" s="1">
        <v>6328.89</v>
      </c>
      <c r="AS92">
        <v>632.51</v>
      </c>
      <c r="AT92">
        <v>317.55</v>
      </c>
      <c r="AU92" s="1">
        <v>10680.53</v>
      </c>
      <c r="AV92" s="1">
        <v>5289.68</v>
      </c>
      <c r="AW92">
        <v>0.43580000000000002</v>
      </c>
      <c r="AX92" s="1">
        <v>4914.45</v>
      </c>
      <c r="AY92">
        <v>0.40489999999999998</v>
      </c>
      <c r="AZ92" s="1">
        <v>1296.33</v>
      </c>
      <c r="BA92">
        <v>0.10680000000000001</v>
      </c>
      <c r="BB92">
        <v>636.08000000000004</v>
      </c>
      <c r="BC92">
        <v>5.2400000000000002E-2</v>
      </c>
      <c r="BD92" s="1">
        <v>12136.54</v>
      </c>
      <c r="BE92" s="1">
        <v>4368.12</v>
      </c>
      <c r="BF92">
        <v>1.0399</v>
      </c>
      <c r="BG92">
        <v>0.54500000000000004</v>
      </c>
      <c r="BH92">
        <v>0.2203</v>
      </c>
      <c r="BI92">
        <v>0.1875</v>
      </c>
      <c r="BJ92">
        <v>2.9600000000000001E-2</v>
      </c>
      <c r="BK92">
        <v>1.7600000000000001E-2</v>
      </c>
    </row>
    <row r="93" spans="1:63" x14ac:dyDescent="0.25">
      <c r="A93" t="s">
        <v>94</v>
      </c>
      <c r="B93">
        <v>47183</v>
      </c>
      <c r="C93">
        <v>76.62</v>
      </c>
      <c r="D93">
        <v>33.17</v>
      </c>
      <c r="E93" s="1">
        <v>2541.65</v>
      </c>
      <c r="F93" s="1">
        <v>2448.1</v>
      </c>
      <c r="G93">
        <v>1.4200000000000001E-2</v>
      </c>
      <c r="H93">
        <v>4.0000000000000002E-4</v>
      </c>
      <c r="I93">
        <v>1.44E-2</v>
      </c>
      <c r="J93">
        <v>1.1999999999999999E-3</v>
      </c>
      <c r="K93">
        <v>3.04E-2</v>
      </c>
      <c r="L93">
        <v>0.89959999999999996</v>
      </c>
      <c r="M93">
        <v>3.9800000000000002E-2</v>
      </c>
      <c r="N93">
        <v>0.21160000000000001</v>
      </c>
      <c r="O93">
        <v>1.3599999999999999E-2</v>
      </c>
      <c r="P93">
        <v>0.1181</v>
      </c>
      <c r="Q93" s="1">
        <v>62500.36</v>
      </c>
      <c r="R93">
        <v>0.2039</v>
      </c>
      <c r="S93">
        <v>0.18940000000000001</v>
      </c>
      <c r="T93">
        <v>0.60670000000000002</v>
      </c>
      <c r="U93">
        <v>16.41</v>
      </c>
      <c r="V93" s="1">
        <v>87878.5</v>
      </c>
      <c r="W93">
        <v>150.36000000000001</v>
      </c>
      <c r="X93" s="1">
        <v>211960.78</v>
      </c>
      <c r="Y93">
        <v>0.80400000000000005</v>
      </c>
      <c r="Z93">
        <v>0.11799999999999999</v>
      </c>
      <c r="AA93">
        <v>7.8E-2</v>
      </c>
      <c r="AB93">
        <v>0.19600000000000001</v>
      </c>
      <c r="AC93">
        <v>211.96</v>
      </c>
      <c r="AD93" s="1">
        <v>6427.4</v>
      </c>
      <c r="AE93">
        <v>718.63</v>
      </c>
      <c r="AF93" s="1">
        <v>201465.84</v>
      </c>
      <c r="AG93" t="s">
        <v>3</v>
      </c>
      <c r="AH93" s="1">
        <v>43941</v>
      </c>
      <c r="AI93" s="1">
        <v>81432.23</v>
      </c>
      <c r="AJ93">
        <v>47.15</v>
      </c>
      <c r="AK93">
        <v>28.27</v>
      </c>
      <c r="AL93">
        <v>31.65</v>
      </c>
      <c r="AM93">
        <v>4.21</v>
      </c>
      <c r="AN93" s="1">
        <v>1954.32</v>
      </c>
      <c r="AO93">
        <v>0.86</v>
      </c>
      <c r="AP93" s="1">
        <v>1432.64</v>
      </c>
      <c r="AQ93" s="1">
        <v>1955.33</v>
      </c>
      <c r="AR93" s="1">
        <v>6566.56</v>
      </c>
      <c r="AS93">
        <v>620.39</v>
      </c>
      <c r="AT93">
        <v>381.01</v>
      </c>
      <c r="AU93" s="1">
        <v>10955.94</v>
      </c>
      <c r="AV93" s="1">
        <v>3868.96</v>
      </c>
      <c r="AW93">
        <v>0.32279999999999998</v>
      </c>
      <c r="AX93" s="1">
        <v>6515.89</v>
      </c>
      <c r="AY93">
        <v>0.54359999999999997</v>
      </c>
      <c r="AZ93" s="1">
        <v>1123.57</v>
      </c>
      <c r="BA93">
        <v>9.3700000000000006E-2</v>
      </c>
      <c r="BB93">
        <v>478.57</v>
      </c>
      <c r="BC93">
        <v>3.9899999999999998E-2</v>
      </c>
      <c r="BD93" s="1">
        <v>11986.99</v>
      </c>
      <c r="BE93" s="1">
        <v>2668.68</v>
      </c>
      <c r="BF93">
        <v>0.42299999999999999</v>
      </c>
      <c r="BG93">
        <v>0.56210000000000004</v>
      </c>
      <c r="BH93">
        <v>0.22950000000000001</v>
      </c>
      <c r="BI93">
        <v>0.16</v>
      </c>
      <c r="BJ93">
        <v>2.9499999999999998E-2</v>
      </c>
      <c r="BK93">
        <v>1.89E-2</v>
      </c>
    </row>
    <row r="94" spans="1:63" x14ac:dyDescent="0.25">
      <c r="A94" t="s">
        <v>95</v>
      </c>
      <c r="B94">
        <v>45294</v>
      </c>
      <c r="C94">
        <v>55.95</v>
      </c>
      <c r="D94">
        <v>23.77</v>
      </c>
      <c r="E94" s="1">
        <v>1330</v>
      </c>
      <c r="F94" s="1">
        <v>1273.83</v>
      </c>
      <c r="G94">
        <v>3.3E-3</v>
      </c>
      <c r="H94">
        <v>5.9999999999999995E-4</v>
      </c>
      <c r="I94">
        <v>8.8999999999999999E-3</v>
      </c>
      <c r="J94">
        <v>1E-3</v>
      </c>
      <c r="K94">
        <v>1.6199999999999999E-2</v>
      </c>
      <c r="L94">
        <v>0.93899999999999995</v>
      </c>
      <c r="M94">
        <v>3.1E-2</v>
      </c>
      <c r="N94">
        <v>0.45750000000000002</v>
      </c>
      <c r="O94">
        <v>3.0999999999999999E-3</v>
      </c>
      <c r="P94">
        <v>0.15490000000000001</v>
      </c>
      <c r="Q94" s="1">
        <v>54675.93</v>
      </c>
      <c r="R94">
        <v>0.22819999999999999</v>
      </c>
      <c r="S94">
        <v>0.2321</v>
      </c>
      <c r="T94">
        <v>0.53959999999999997</v>
      </c>
      <c r="U94">
        <v>11.17</v>
      </c>
      <c r="V94" s="1">
        <v>72619.53</v>
      </c>
      <c r="W94">
        <v>114.02</v>
      </c>
      <c r="X94" s="1">
        <v>170282.56</v>
      </c>
      <c r="Y94">
        <v>0.69079999999999997</v>
      </c>
      <c r="Z94">
        <v>0.1489</v>
      </c>
      <c r="AA94">
        <v>0.1603</v>
      </c>
      <c r="AB94">
        <v>0.30919999999999997</v>
      </c>
      <c r="AC94">
        <v>170.28</v>
      </c>
      <c r="AD94" s="1">
        <v>4982.37</v>
      </c>
      <c r="AE94">
        <v>494.83</v>
      </c>
      <c r="AF94" s="1">
        <v>141491.10999999999</v>
      </c>
      <c r="AG94" t="s">
        <v>3</v>
      </c>
      <c r="AH94" s="1">
        <v>33467</v>
      </c>
      <c r="AI94" s="1">
        <v>52904.800000000003</v>
      </c>
      <c r="AJ94">
        <v>42.01</v>
      </c>
      <c r="AK94">
        <v>26.02</v>
      </c>
      <c r="AL94">
        <v>29.85</v>
      </c>
      <c r="AM94">
        <v>4.3600000000000003</v>
      </c>
      <c r="AN94" s="1">
        <v>1115.79</v>
      </c>
      <c r="AO94">
        <v>0.95550000000000002</v>
      </c>
      <c r="AP94" s="1">
        <v>1569.44</v>
      </c>
      <c r="AQ94" s="1">
        <v>2103.6799999999998</v>
      </c>
      <c r="AR94" s="1">
        <v>6320.35</v>
      </c>
      <c r="AS94">
        <v>635.54999999999995</v>
      </c>
      <c r="AT94">
        <v>301.39</v>
      </c>
      <c r="AU94" s="1">
        <v>10930.42</v>
      </c>
      <c r="AV94" s="1">
        <v>6785.72</v>
      </c>
      <c r="AW94">
        <v>0.50570000000000004</v>
      </c>
      <c r="AX94" s="1">
        <v>4317.33</v>
      </c>
      <c r="AY94">
        <v>0.32169999999999999</v>
      </c>
      <c r="AZ94" s="1">
        <v>1379.4</v>
      </c>
      <c r="BA94">
        <v>0.1028</v>
      </c>
      <c r="BB94">
        <v>936.75</v>
      </c>
      <c r="BC94">
        <v>6.9800000000000001E-2</v>
      </c>
      <c r="BD94" s="1">
        <v>13419.19</v>
      </c>
      <c r="BE94" s="1">
        <v>5574.1</v>
      </c>
      <c r="BF94">
        <v>1.5703</v>
      </c>
      <c r="BG94">
        <v>0.50380000000000003</v>
      </c>
      <c r="BH94">
        <v>0.22689999999999999</v>
      </c>
      <c r="BI94">
        <v>0.21510000000000001</v>
      </c>
      <c r="BJ94">
        <v>3.1699999999999999E-2</v>
      </c>
      <c r="BK94">
        <v>2.2499999999999999E-2</v>
      </c>
    </row>
    <row r="95" spans="1:63" x14ac:dyDescent="0.25">
      <c r="A95" t="s">
        <v>96</v>
      </c>
      <c r="B95">
        <v>43745</v>
      </c>
      <c r="C95">
        <v>24.48</v>
      </c>
      <c r="D95">
        <v>133.68</v>
      </c>
      <c r="E95" s="1">
        <v>3271.95</v>
      </c>
      <c r="F95" s="1">
        <v>2881.74</v>
      </c>
      <c r="G95">
        <v>5.1000000000000004E-3</v>
      </c>
      <c r="H95">
        <v>1E-3</v>
      </c>
      <c r="I95">
        <v>0.112</v>
      </c>
      <c r="J95">
        <v>1.4E-3</v>
      </c>
      <c r="K95">
        <v>5.8200000000000002E-2</v>
      </c>
      <c r="L95">
        <v>0.70579999999999998</v>
      </c>
      <c r="M95">
        <v>0.1166</v>
      </c>
      <c r="N95">
        <v>0.93100000000000005</v>
      </c>
      <c r="O95">
        <v>1.9599999999999999E-2</v>
      </c>
      <c r="P95">
        <v>0.18240000000000001</v>
      </c>
      <c r="Q95" s="1">
        <v>60061.66</v>
      </c>
      <c r="R95">
        <v>0.20760000000000001</v>
      </c>
      <c r="S95">
        <v>0.191</v>
      </c>
      <c r="T95">
        <v>0.60129999999999995</v>
      </c>
      <c r="U95">
        <v>23.29</v>
      </c>
      <c r="V95" s="1">
        <v>79892.100000000006</v>
      </c>
      <c r="W95">
        <v>137.02000000000001</v>
      </c>
      <c r="X95" s="1">
        <v>107457.39</v>
      </c>
      <c r="Y95">
        <v>0.6714</v>
      </c>
      <c r="Z95">
        <v>0.2321</v>
      </c>
      <c r="AA95">
        <v>9.6600000000000005E-2</v>
      </c>
      <c r="AB95">
        <v>0.3286</v>
      </c>
      <c r="AC95">
        <v>107.46</v>
      </c>
      <c r="AD95" s="1">
        <v>3670.26</v>
      </c>
      <c r="AE95">
        <v>445.74</v>
      </c>
      <c r="AF95" s="1">
        <v>96020.74</v>
      </c>
      <c r="AG95" t="s">
        <v>3</v>
      </c>
      <c r="AH95" s="1">
        <v>28553</v>
      </c>
      <c r="AI95" s="1">
        <v>44601.35</v>
      </c>
      <c r="AJ95">
        <v>47.12</v>
      </c>
      <c r="AK95">
        <v>30.85</v>
      </c>
      <c r="AL95">
        <v>35.03</v>
      </c>
      <c r="AM95">
        <v>4.4800000000000004</v>
      </c>
      <c r="AN95">
        <v>668.58</v>
      </c>
      <c r="AO95">
        <v>0.91620000000000001</v>
      </c>
      <c r="AP95" s="1">
        <v>1613.62</v>
      </c>
      <c r="AQ95" s="1">
        <v>2413.7399999999998</v>
      </c>
      <c r="AR95" s="1">
        <v>7292.44</v>
      </c>
      <c r="AS95">
        <v>842</v>
      </c>
      <c r="AT95">
        <v>391.18</v>
      </c>
      <c r="AU95" s="1">
        <v>12552.98</v>
      </c>
      <c r="AV95" s="1">
        <v>8732.61</v>
      </c>
      <c r="AW95">
        <v>0.58330000000000004</v>
      </c>
      <c r="AX95" s="1">
        <v>3686.64</v>
      </c>
      <c r="AY95">
        <v>0.24629999999999999</v>
      </c>
      <c r="AZ95" s="1">
        <v>1025.72</v>
      </c>
      <c r="BA95">
        <v>6.8500000000000005E-2</v>
      </c>
      <c r="BB95" s="1">
        <v>1525.84</v>
      </c>
      <c r="BC95">
        <v>0.1019</v>
      </c>
      <c r="BD95" s="1">
        <v>14970.81</v>
      </c>
      <c r="BE95" s="1">
        <v>5968</v>
      </c>
      <c r="BF95">
        <v>2.3348</v>
      </c>
      <c r="BG95">
        <v>0.495</v>
      </c>
      <c r="BH95">
        <v>0.20599999999999999</v>
      </c>
      <c r="BI95">
        <v>0.2616</v>
      </c>
      <c r="BJ95">
        <v>2.64E-2</v>
      </c>
      <c r="BK95">
        <v>1.0999999999999999E-2</v>
      </c>
    </row>
    <row r="96" spans="1:63" x14ac:dyDescent="0.25">
      <c r="A96" t="s">
        <v>97</v>
      </c>
      <c r="B96">
        <v>50534</v>
      </c>
      <c r="C96">
        <v>34.29</v>
      </c>
      <c r="D96">
        <v>39.44</v>
      </c>
      <c r="E96" s="1">
        <v>1352.22</v>
      </c>
      <c r="F96" s="1">
        <v>1328.41</v>
      </c>
      <c r="G96">
        <v>6.1999999999999998E-3</v>
      </c>
      <c r="H96">
        <v>1.5E-3</v>
      </c>
      <c r="I96">
        <v>6.8999999999999999E-3</v>
      </c>
      <c r="J96">
        <v>1E-3</v>
      </c>
      <c r="K96">
        <v>1.8100000000000002E-2</v>
      </c>
      <c r="L96">
        <v>0.94030000000000002</v>
      </c>
      <c r="M96">
        <v>2.5999999999999999E-2</v>
      </c>
      <c r="N96">
        <v>0.3105</v>
      </c>
      <c r="O96">
        <v>4.1999999999999997E-3</v>
      </c>
      <c r="P96">
        <v>0.1305</v>
      </c>
      <c r="Q96" s="1">
        <v>59029.37</v>
      </c>
      <c r="R96">
        <v>0.21190000000000001</v>
      </c>
      <c r="S96">
        <v>0.1918</v>
      </c>
      <c r="T96">
        <v>0.59630000000000005</v>
      </c>
      <c r="U96">
        <v>10</v>
      </c>
      <c r="V96" s="1">
        <v>82043.16</v>
      </c>
      <c r="W96">
        <v>130.41</v>
      </c>
      <c r="X96" s="1">
        <v>164870.35999999999</v>
      </c>
      <c r="Y96">
        <v>0.79290000000000005</v>
      </c>
      <c r="Z96">
        <v>0.1176</v>
      </c>
      <c r="AA96">
        <v>8.9499999999999996E-2</v>
      </c>
      <c r="AB96">
        <v>0.20710000000000001</v>
      </c>
      <c r="AC96">
        <v>164.87</v>
      </c>
      <c r="AD96" s="1">
        <v>5030.8100000000004</v>
      </c>
      <c r="AE96">
        <v>588.12</v>
      </c>
      <c r="AF96" s="1">
        <v>150436.26999999999</v>
      </c>
      <c r="AG96" t="s">
        <v>3</v>
      </c>
      <c r="AH96" s="1">
        <v>37805</v>
      </c>
      <c r="AI96" s="1">
        <v>59328.67</v>
      </c>
      <c r="AJ96">
        <v>45.58</v>
      </c>
      <c r="AK96">
        <v>28.18</v>
      </c>
      <c r="AL96">
        <v>32.92</v>
      </c>
      <c r="AM96">
        <v>4.74</v>
      </c>
      <c r="AN96" s="1">
        <v>1478.69</v>
      </c>
      <c r="AO96">
        <v>0.99929999999999997</v>
      </c>
      <c r="AP96" s="1">
        <v>1452.29</v>
      </c>
      <c r="AQ96" s="1">
        <v>1949.28</v>
      </c>
      <c r="AR96" s="1">
        <v>6328.89</v>
      </c>
      <c r="AS96">
        <v>632.51</v>
      </c>
      <c r="AT96">
        <v>317.55</v>
      </c>
      <c r="AU96" s="1">
        <v>10680.53</v>
      </c>
      <c r="AV96" s="1">
        <v>5289.68</v>
      </c>
      <c r="AW96">
        <v>0.43580000000000002</v>
      </c>
      <c r="AX96" s="1">
        <v>4914.45</v>
      </c>
      <c r="AY96">
        <v>0.40489999999999998</v>
      </c>
      <c r="AZ96" s="1">
        <v>1296.33</v>
      </c>
      <c r="BA96">
        <v>0.10680000000000001</v>
      </c>
      <c r="BB96">
        <v>636.08000000000004</v>
      </c>
      <c r="BC96">
        <v>5.2400000000000002E-2</v>
      </c>
      <c r="BD96" s="1">
        <v>12136.54</v>
      </c>
      <c r="BE96" s="1">
        <v>4368.12</v>
      </c>
      <c r="BF96">
        <v>1.0399</v>
      </c>
      <c r="BG96">
        <v>0.54500000000000004</v>
      </c>
      <c r="BH96">
        <v>0.2203</v>
      </c>
      <c r="BI96">
        <v>0.1875</v>
      </c>
      <c r="BJ96">
        <v>2.9600000000000001E-2</v>
      </c>
      <c r="BK96">
        <v>1.7600000000000001E-2</v>
      </c>
    </row>
    <row r="97" spans="1:63" x14ac:dyDescent="0.25">
      <c r="A97" t="s">
        <v>98</v>
      </c>
      <c r="B97">
        <v>43752</v>
      </c>
      <c r="C97">
        <v>68.5</v>
      </c>
      <c r="D97">
        <v>442.64</v>
      </c>
      <c r="E97" s="1">
        <v>30321.08</v>
      </c>
      <c r="F97" s="1">
        <v>22669.32</v>
      </c>
      <c r="G97">
        <v>2.87E-2</v>
      </c>
      <c r="H97">
        <v>1.1999999999999999E-3</v>
      </c>
      <c r="I97">
        <v>0.4869</v>
      </c>
      <c r="J97">
        <v>1.5E-3</v>
      </c>
      <c r="K97">
        <v>0.12</v>
      </c>
      <c r="L97">
        <v>0.29199999999999998</v>
      </c>
      <c r="M97">
        <v>6.9699999999999998E-2</v>
      </c>
      <c r="N97">
        <v>0.83330000000000004</v>
      </c>
      <c r="O97">
        <v>0.1057</v>
      </c>
      <c r="P97">
        <v>0.19239999999999999</v>
      </c>
      <c r="Q97" s="1">
        <v>68594.210000000006</v>
      </c>
      <c r="R97">
        <v>0.27310000000000001</v>
      </c>
      <c r="S97">
        <v>0.2036</v>
      </c>
      <c r="T97">
        <v>0.52339999999999998</v>
      </c>
      <c r="U97">
        <v>212.98</v>
      </c>
      <c r="V97" s="1">
        <v>87987.33</v>
      </c>
      <c r="W97">
        <v>141.86000000000001</v>
      </c>
      <c r="X97" s="1">
        <v>113406.63</v>
      </c>
      <c r="Y97">
        <v>0.58750000000000002</v>
      </c>
      <c r="Z97">
        <v>0.34889999999999999</v>
      </c>
      <c r="AA97">
        <v>6.3600000000000004E-2</v>
      </c>
      <c r="AB97">
        <v>0.41249999999999998</v>
      </c>
      <c r="AC97">
        <v>113.41</v>
      </c>
      <c r="AD97" s="1">
        <v>5435.19</v>
      </c>
      <c r="AE97">
        <v>471.6</v>
      </c>
      <c r="AF97" s="1">
        <v>99229.92</v>
      </c>
      <c r="AG97" t="s">
        <v>3</v>
      </c>
      <c r="AH97" s="1">
        <v>31213</v>
      </c>
      <c r="AI97" s="1">
        <v>49946.41</v>
      </c>
      <c r="AJ97">
        <v>66.239999999999995</v>
      </c>
      <c r="AK97">
        <v>39.92</v>
      </c>
      <c r="AL97">
        <v>51.13</v>
      </c>
      <c r="AM97">
        <v>4.0999999999999996</v>
      </c>
      <c r="AN97">
        <v>827.32</v>
      </c>
      <c r="AO97">
        <v>0.94720000000000004</v>
      </c>
      <c r="AP97" s="1">
        <v>2114.46</v>
      </c>
      <c r="AQ97" s="1">
        <v>2890.57</v>
      </c>
      <c r="AR97" s="1">
        <v>8223.0499999999993</v>
      </c>
      <c r="AS97" s="1">
        <v>1071.6600000000001</v>
      </c>
      <c r="AT97">
        <v>679.74</v>
      </c>
      <c r="AU97" s="1">
        <v>14979.48</v>
      </c>
      <c r="AV97" s="1">
        <v>9580.68</v>
      </c>
      <c r="AW97">
        <v>0.49540000000000001</v>
      </c>
      <c r="AX97" s="1">
        <v>7022.56</v>
      </c>
      <c r="AY97">
        <v>0.36309999999999998</v>
      </c>
      <c r="AZ97">
        <v>816.97</v>
      </c>
      <c r="BA97">
        <v>4.2200000000000001E-2</v>
      </c>
      <c r="BB97" s="1">
        <v>1918.74</v>
      </c>
      <c r="BC97">
        <v>9.9199999999999997E-2</v>
      </c>
      <c r="BD97" s="1">
        <v>19338.95</v>
      </c>
      <c r="BE97" s="1">
        <v>4351.68</v>
      </c>
      <c r="BF97">
        <v>1.3594999999999999</v>
      </c>
      <c r="BG97">
        <v>0.47260000000000002</v>
      </c>
      <c r="BH97">
        <v>0.182</v>
      </c>
      <c r="BI97">
        <v>0.31130000000000002</v>
      </c>
      <c r="BJ97">
        <v>2.3599999999999999E-2</v>
      </c>
      <c r="BK97">
        <v>1.06E-2</v>
      </c>
    </row>
    <row r="98" spans="1:63" x14ac:dyDescent="0.25">
      <c r="A98" t="s">
        <v>99</v>
      </c>
      <c r="B98">
        <v>43760</v>
      </c>
      <c r="C98">
        <v>43.95</v>
      </c>
      <c r="D98">
        <v>54.29</v>
      </c>
      <c r="E98" s="1">
        <v>2386.2600000000002</v>
      </c>
      <c r="F98" s="1">
        <v>2269.65</v>
      </c>
      <c r="G98">
        <v>7.4000000000000003E-3</v>
      </c>
      <c r="H98">
        <v>6.9999999999999999E-4</v>
      </c>
      <c r="I98">
        <v>1.89E-2</v>
      </c>
      <c r="J98">
        <v>8.0000000000000004E-4</v>
      </c>
      <c r="K98">
        <v>6.0299999999999999E-2</v>
      </c>
      <c r="L98">
        <v>0.86209999999999998</v>
      </c>
      <c r="M98">
        <v>4.99E-2</v>
      </c>
      <c r="N98">
        <v>0.4582</v>
      </c>
      <c r="O98">
        <v>1.9900000000000001E-2</v>
      </c>
      <c r="P98">
        <v>0.15310000000000001</v>
      </c>
      <c r="Q98" s="1">
        <v>60800.1</v>
      </c>
      <c r="R98">
        <v>0.18740000000000001</v>
      </c>
      <c r="S98">
        <v>0.1754</v>
      </c>
      <c r="T98">
        <v>0.63719999999999999</v>
      </c>
      <c r="U98">
        <v>16.63</v>
      </c>
      <c r="V98" s="1">
        <v>82950.570000000007</v>
      </c>
      <c r="W98">
        <v>138.69999999999999</v>
      </c>
      <c r="X98" s="1">
        <v>159327.62</v>
      </c>
      <c r="Y98">
        <v>0.73599999999999999</v>
      </c>
      <c r="Z98">
        <v>0.20269999999999999</v>
      </c>
      <c r="AA98">
        <v>6.13E-2</v>
      </c>
      <c r="AB98">
        <v>0.26400000000000001</v>
      </c>
      <c r="AC98">
        <v>159.33000000000001</v>
      </c>
      <c r="AD98" s="1">
        <v>5110.04</v>
      </c>
      <c r="AE98">
        <v>553.69000000000005</v>
      </c>
      <c r="AF98" s="1">
        <v>149648.04</v>
      </c>
      <c r="AG98" t="s">
        <v>3</v>
      </c>
      <c r="AH98" s="1">
        <v>32545</v>
      </c>
      <c r="AI98" s="1">
        <v>53748.01</v>
      </c>
      <c r="AJ98">
        <v>51.85</v>
      </c>
      <c r="AK98">
        <v>29.31</v>
      </c>
      <c r="AL98">
        <v>36.36</v>
      </c>
      <c r="AM98">
        <v>3.97</v>
      </c>
      <c r="AN98" s="1">
        <v>1256.07</v>
      </c>
      <c r="AO98">
        <v>1.0345</v>
      </c>
      <c r="AP98" s="1">
        <v>1479.17</v>
      </c>
      <c r="AQ98" s="1">
        <v>1874.65</v>
      </c>
      <c r="AR98" s="1">
        <v>6756.21</v>
      </c>
      <c r="AS98">
        <v>709.5</v>
      </c>
      <c r="AT98">
        <v>352.04</v>
      </c>
      <c r="AU98" s="1">
        <v>11171.56</v>
      </c>
      <c r="AV98" s="1">
        <v>5662.75</v>
      </c>
      <c r="AW98">
        <v>0.44850000000000001</v>
      </c>
      <c r="AX98" s="1">
        <v>4966.95</v>
      </c>
      <c r="AY98">
        <v>0.39340000000000003</v>
      </c>
      <c r="AZ98" s="1">
        <v>1122.23</v>
      </c>
      <c r="BA98">
        <v>8.8900000000000007E-2</v>
      </c>
      <c r="BB98">
        <v>873.66</v>
      </c>
      <c r="BC98">
        <v>6.9199999999999998E-2</v>
      </c>
      <c r="BD98" s="1">
        <v>12625.59</v>
      </c>
      <c r="BE98" s="1">
        <v>4278.91</v>
      </c>
      <c r="BF98">
        <v>1.1427</v>
      </c>
      <c r="BG98">
        <v>0.53359999999999996</v>
      </c>
      <c r="BH98">
        <v>0.22239999999999999</v>
      </c>
      <c r="BI98">
        <v>0.20349999999999999</v>
      </c>
      <c r="BJ98">
        <v>2.4E-2</v>
      </c>
      <c r="BK98">
        <v>1.6500000000000001E-2</v>
      </c>
    </row>
    <row r="99" spans="1:63" x14ac:dyDescent="0.25">
      <c r="A99" t="s">
        <v>100</v>
      </c>
      <c r="B99">
        <v>46284</v>
      </c>
      <c r="C99">
        <v>48.33</v>
      </c>
      <c r="D99">
        <v>43.36</v>
      </c>
      <c r="E99" s="1">
        <v>2095.5500000000002</v>
      </c>
      <c r="F99" s="1">
        <v>2076.98</v>
      </c>
      <c r="G99">
        <v>8.6E-3</v>
      </c>
      <c r="H99">
        <v>5.9999999999999995E-4</v>
      </c>
      <c r="I99">
        <v>2.4299999999999999E-2</v>
      </c>
      <c r="J99">
        <v>1.1999999999999999E-3</v>
      </c>
      <c r="K99">
        <v>6.9699999999999998E-2</v>
      </c>
      <c r="L99">
        <v>0.84009999999999996</v>
      </c>
      <c r="M99">
        <v>5.5500000000000001E-2</v>
      </c>
      <c r="N99">
        <v>0.39479999999999998</v>
      </c>
      <c r="O99">
        <v>1.2800000000000001E-2</v>
      </c>
      <c r="P99">
        <v>0.13669999999999999</v>
      </c>
      <c r="Q99" s="1">
        <v>62595.85</v>
      </c>
      <c r="R99">
        <v>0.19980000000000001</v>
      </c>
      <c r="S99">
        <v>0.20039999999999999</v>
      </c>
      <c r="T99">
        <v>0.5998</v>
      </c>
      <c r="U99">
        <v>15.14</v>
      </c>
      <c r="V99" s="1">
        <v>81463.95</v>
      </c>
      <c r="W99">
        <v>134.22999999999999</v>
      </c>
      <c r="X99" s="1">
        <v>187607.86</v>
      </c>
      <c r="Y99">
        <v>0.69820000000000004</v>
      </c>
      <c r="Z99">
        <v>0.21310000000000001</v>
      </c>
      <c r="AA99">
        <v>8.8800000000000004E-2</v>
      </c>
      <c r="AB99">
        <v>0.30180000000000001</v>
      </c>
      <c r="AC99">
        <v>187.61</v>
      </c>
      <c r="AD99" s="1">
        <v>6587.21</v>
      </c>
      <c r="AE99">
        <v>610.98</v>
      </c>
      <c r="AF99" s="1">
        <v>175669.92</v>
      </c>
      <c r="AG99" t="s">
        <v>3</v>
      </c>
      <c r="AH99" s="1">
        <v>36497</v>
      </c>
      <c r="AI99" s="1">
        <v>59644.480000000003</v>
      </c>
      <c r="AJ99">
        <v>54.31</v>
      </c>
      <c r="AK99">
        <v>31.13</v>
      </c>
      <c r="AL99">
        <v>39.32</v>
      </c>
      <c r="AM99">
        <v>4.3499999999999996</v>
      </c>
      <c r="AN99" s="1">
        <v>1487.6</v>
      </c>
      <c r="AO99">
        <v>0.91479999999999995</v>
      </c>
      <c r="AP99" s="1">
        <v>1488.5</v>
      </c>
      <c r="AQ99" s="1">
        <v>1973.78</v>
      </c>
      <c r="AR99" s="1">
        <v>6738.82</v>
      </c>
      <c r="AS99">
        <v>656.5</v>
      </c>
      <c r="AT99">
        <v>324.04000000000002</v>
      </c>
      <c r="AU99" s="1">
        <v>11181.65</v>
      </c>
      <c r="AV99" s="1">
        <v>4915.55</v>
      </c>
      <c r="AW99">
        <v>0.37930000000000003</v>
      </c>
      <c r="AX99" s="1">
        <v>5848.47</v>
      </c>
      <c r="AY99">
        <v>0.45129999999999998</v>
      </c>
      <c r="AZ99" s="1">
        <v>1435.81</v>
      </c>
      <c r="BA99">
        <v>0.1108</v>
      </c>
      <c r="BB99">
        <v>759.18</v>
      </c>
      <c r="BC99">
        <v>5.8599999999999999E-2</v>
      </c>
      <c r="BD99" s="1">
        <v>12959.01</v>
      </c>
      <c r="BE99" s="1">
        <v>3634.89</v>
      </c>
      <c r="BF99">
        <v>0.81620000000000004</v>
      </c>
      <c r="BG99">
        <v>0.55349999999999999</v>
      </c>
      <c r="BH99">
        <v>0.22109999999999999</v>
      </c>
      <c r="BI99">
        <v>0.1825</v>
      </c>
      <c r="BJ99">
        <v>2.64E-2</v>
      </c>
      <c r="BK99">
        <v>1.6500000000000001E-2</v>
      </c>
    </row>
    <row r="100" spans="1:63" x14ac:dyDescent="0.25">
      <c r="A100" t="s">
        <v>101</v>
      </c>
      <c r="B100">
        <v>49601</v>
      </c>
      <c r="C100">
        <v>53.57</v>
      </c>
      <c r="D100">
        <v>16.66</v>
      </c>
      <c r="E100">
        <v>892.34</v>
      </c>
      <c r="F100">
        <v>874.55</v>
      </c>
      <c r="G100">
        <v>2.5000000000000001E-3</v>
      </c>
      <c r="H100">
        <v>2.0000000000000001E-4</v>
      </c>
      <c r="I100">
        <v>7.1000000000000004E-3</v>
      </c>
      <c r="J100">
        <v>6.9999999999999999E-4</v>
      </c>
      <c r="K100">
        <v>1.6199999999999999E-2</v>
      </c>
      <c r="L100">
        <v>0.93789999999999996</v>
      </c>
      <c r="M100">
        <v>3.5499999999999997E-2</v>
      </c>
      <c r="N100">
        <v>0.48809999999999998</v>
      </c>
      <c r="O100">
        <v>4.3E-3</v>
      </c>
      <c r="P100">
        <v>0.16139999999999999</v>
      </c>
      <c r="Q100" s="1">
        <v>53357.05</v>
      </c>
      <c r="R100">
        <v>0.2492</v>
      </c>
      <c r="S100">
        <v>0.24030000000000001</v>
      </c>
      <c r="T100">
        <v>0.51049999999999995</v>
      </c>
      <c r="U100">
        <v>9.07</v>
      </c>
      <c r="V100" s="1">
        <v>68304.94</v>
      </c>
      <c r="W100">
        <v>94.5</v>
      </c>
      <c r="X100" s="1">
        <v>161804</v>
      </c>
      <c r="Y100">
        <v>0.76859999999999995</v>
      </c>
      <c r="Z100">
        <v>0.1002</v>
      </c>
      <c r="AA100">
        <v>0.13120000000000001</v>
      </c>
      <c r="AB100">
        <v>0.23139999999999999</v>
      </c>
      <c r="AC100">
        <v>161.80000000000001</v>
      </c>
      <c r="AD100" s="1">
        <v>4382.8900000000003</v>
      </c>
      <c r="AE100">
        <v>474.3</v>
      </c>
      <c r="AF100" s="1">
        <v>143297.60999999999</v>
      </c>
      <c r="AG100" t="s">
        <v>3</v>
      </c>
      <c r="AH100" s="1">
        <v>33500</v>
      </c>
      <c r="AI100" s="1">
        <v>51363.67</v>
      </c>
      <c r="AJ100">
        <v>38.4</v>
      </c>
      <c r="AK100">
        <v>24.36</v>
      </c>
      <c r="AL100">
        <v>27.33</v>
      </c>
      <c r="AM100">
        <v>4.38</v>
      </c>
      <c r="AN100" s="1">
        <v>2163.48</v>
      </c>
      <c r="AO100">
        <v>1.1268</v>
      </c>
      <c r="AP100" s="1">
        <v>1717.09</v>
      </c>
      <c r="AQ100" s="1">
        <v>2341.2600000000002</v>
      </c>
      <c r="AR100" s="1">
        <v>6669.11</v>
      </c>
      <c r="AS100">
        <v>656.88</v>
      </c>
      <c r="AT100">
        <v>356.63</v>
      </c>
      <c r="AU100" s="1">
        <v>11740.97</v>
      </c>
      <c r="AV100" s="1">
        <v>7557.61</v>
      </c>
      <c r="AW100">
        <v>0.52170000000000005</v>
      </c>
      <c r="AX100" s="1">
        <v>4287.76</v>
      </c>
      <c r="AY100">
        <v>0.29599999999999999</v>
      </c>
      <c r="AZ100" s="1">
        <v>1604.66</v>
      </c>
      <c r="BA100">
        <v>0.1108</v>
      </c>
      <c r="BB100" s="1">
        <v>1037.56</v>
      </c>
      <c r="BC100">
        <v>7.1599999999999997E-2</v>
      </c>
      <c r="BD100" s="1">
        <v>14487.58</v>
      </c>
      <c r="BE100" s="1">
        <v>6565.87</v>
      </c>
      <c r="BF100">
        <v>2.0537000000000001</v>
      </c>
      <c r="BG100">
        <v>0.498</v>
      </c>
      <c r="BH100">
        <v>0.21940000000000001</v>
      </c>
      <c r="BI100">
        <v>0.22989999999999999</v>
      </c>
      <c r="BJ100">
        <v>3.1699999999999999E-2</v>
      </c>
      <c r="BK100">
        <v>2.1000000000000001E-2</v>
      </c>
    </row>
    <row r="101" spans="1:63" x14ac:dyDescent="0.25">
      <c r="A101" t="s">
        <v>102</v>
      </c>
      <c r="B101">
        <v>43778</v>
      </c>
      <c r="C101">
        <v>85.52</v>
      </c>
      <c r="D101">
        <v>18.47</v>
      </c>
      <c r="E101" s="1">
        <v>1579.93</v>
      </c>
      <c r="F101" s="1">
        <v>1515.81</v>
      </c>
      <c r="G101">
        <v>2.5000000000000001E-3</v>
      </c>
      <c r="H101">
        <v>4.0000000000000002E-4</v>
      </c>
      <c r="I101">
        <v>1.7600000000000001E-2</v>
      </c>
      <c r="J101">
        <v>8.0000000000000004E-4</v>
      </c>
      <c r="K101">
        <v>1.47E-2</v>
      </c>
      <c r="L101">
        <v>0.92410000000000003</v>
      </c>
      <c r="M101">
        <v>3.9800000000000002E-2</v>
      </c>
      <c r="N101">
        <v>0.90949999999999998</v>
      </c>
      <c r="O101">
        <v>1.2999999999999999E-3</v>
      </c>
      <c r="P101">
        <v>0.1837</v>
      </c>
      <c r="Q101" s="1">
        <v>58313.17</v>
      </c>
      <c r="R101">
        <v>0.19350000000000001</v>
      </c>
      <c r="S101">
        <v>0.19320000000000001</v>
      </c>
      <c r="T101">
        <v>0.61329999999999996</v>
      </c>
      <c r="U101">
        <v>12.85</v>
      </c>
      <c r="V101" s="1">
        <v>80570.95</v>
      </c>
      <c r="W101">
        <v>118.31</v>
      </c>
      <c r="X101" s="1">
        <v>133311.57999999999</v>
      </c>
      <c r="Y101">
        <v>0.63880000000000003</v>
      </c>
      <c r="Z101">
        <v>0.14560000000000001</v>
      </c>
      <c r="AA101">
        <v>0.2155</v>
      </c>
      <c r="AB101">
        <v>0.36120000000000002</v>
      </c>
      <c r="AC101">
        <v>133.31</v>
      </c>
      <c r="AD101" s="1">
        <v>3517.77</v>
      </c>
      <c r="AE101">
        <v>346.53</v>
      </c>
      <c r="AF101" s="1">
        <v>100307.64</v>
      </c>
      <c r="AG101" t="s">
        <v>3</v>
      </c>
      <c r="AH101" s="1">
        <v>29481</v>
      </c>
      <c r="AI101" s="1">
        <v>44988.32</v>
      </c>
      <c r="AJ101">
        <v>35.26</v>
      </c>
      <c r="AK101">
        <v>24.05</v>
      </c>
      <c r="AL101">
        <v>26.96</v>
      </c>
      <c r="AM101">
        <v>3.95</v>
      </c>
      <c r="AN101" s="1">
        <v>1005.16</v>
      </c>
      <c r="AO101">
        <v>0.86499999999999999</v>
      </c>
      <c r="AP101" s="1">
        <v>1624.53</v>
      </c>
      <c r="AQ101" s="1">
        <v>2522.61</v>
      </c>
      <c r="AR101" s="1">
        <v>7562</v>
      </c>
      <c r="AS101">
        <v>722.95</v>
      </c>
      <c r="AT101">
        <v>423.76</v>
      </c>
      <c r="AU101" s="1">
        <v>12855.84</v>
      </c>
      <c r="AV101" s="1">
        <v>9031.2999999999993</v>
      </c>
      <c r="AW101">
        <v>0.61599999999999999</v>
      </c>
      <c r="AX101" s="1">
        <v>2986.35</v>
      </c>
      <c r="AY101">
        <v>0.20369999999999999</v>
      </c>
      <c r="AZ101" s="1">
        <v>1142.3900000000001</v>
      </c>
      <c r="BA101">
        <v>7.7899999999999997E-2</v>
      </c>
      <c r="BB101" s="1">
        <v>1501.74</v>
      </c>
      <c r="BC101">
        <v>0.1024</v>
      </c>
      <c r="BD101" s="1">
        <v>14661.78</v>
      </c>
      <c r="BE101" s="1">
        <v>7815.47</v>
      </c>
      <c r="BF101">
        <v>3.3262</v>
      </c>
      <c r="BG101">
        <v>0.52139999999999997</v>
      </c>
      <c r="BH101">
        <v>0.24299999999999999</v>
      </c>
      <c r="BI101">
        <v>0.18990000000000001</v>
      </c>
      <c r="BJ101">
        <v>3.2599999999999997E-2</v>
      </c>
      <c r="BK101">
        <v>1.3100000000000001E-2</v>
      </c>
    </row>
    <row r="102" spans="1:63" x14ac:dyDescent="0.25">
      <c r="A102" t="s">
        <v>103</v>
      </c>
      <c r="B102">
        <v>49411</v>
      </c>
      <c r="C102">
        <v>116.95</v>
      </c>
      <c r="D102">
        <v>13</v>
      </c>
      <c r="E102" s="1">
        <v>1520.66</v>
      </c>
      <c r="F102" s="1">
        <v>1475.51</v>
      </c>
      <c r="G102">
        <v>2.5999999999999999E-3</v>
      </c>
      <c r="H102">
        <v>4.0000000000000002E-4</v>
      </c>
      <c r="I102">
        <v>6.3E-3</v>
      </c>
      <c r="J102">
        <v>1E-3</v>
      </c>
      <c r="K102">
        <v>1.5299999999999999E-2</v>
      </c>
      <c r="L102">
        <v>0.94530000000000003</v>
      </c>
      <c r="M102">
        <v>2.9100000000000001E-2</v>
      </c>
      <c r="N102">
        <v>0.36580000000000001</v>
      </c>
      <c r="O102">
        <v>1.6000000000000001E-3</v>
      </c>
      <c r="P102">
        <v>0.1419</v>
      </c>
      <c r="Q102" s="1">
        <v>56886.06</v>
      </c>
      <c r="R102">
        <v>0.19520000000000001</v>
      </c>
      <c r="S102">
        <v>0.19620000000000001</v>
      </c>
      <c r="T102">
        <v>0.60860000000000003</v>
      </c>
      <c r="U102">
        <v>13.11</v>
      </c>
      <c r="V102" s="1">
        <v>71784.649999999994</v>
      </c>
      <c r="W102">
        <v>111.2</v>
      </c>
      <c r="X102" s="1">
        <v>181318.81</v>
      </c>
      <c r="Y102">
        <v>0.76239999999999997</v>
      </c>
      <c r="Z102">
        <v>6.1800000000000001E-2</v>
      </c>
      <c r="AA102">
        <v>0.17580000000000001</v>
      </c>
      <c r="AB102">
        <v>0.23760000000000001</v>
      </c>
      <c r="AC102">
        <v>181.32</v>
      </c>
      <c r="AD102" s="1">
        <v>4922.95</v>
      </c>
      <c r="AE102">
        <v>485.09</v>
      </c>
      <c r="AF102" s="1">
        <v>153916.32</v>
      </c>
      <c r="AG102" t="s">
        <v>3</v>
      </c>
      <c r="AH102" s="1">
        <v>37314</v>
      </c>
      <c r="AI102" s="1">
        <v>56707.98</v>
      </c>
      <c r="AJ102">
        <v>39.42</v>
      </c>
      <c r="AK102">
        <v>24.36</v>
      </c>
      <c r="AL102">
        <v>27.36</v>
      </c>
      <c r="AM102">
        <v>4.21</v>
      </c>
      <c r="AN102" s="1">
        <v>1152.24</v>
      </c>
      <c r="AO102">
        <v>1.0466</v>
      </c>
      <c r="AP102" s="1">
        <v>1448.09</v>
      </c>
      <c r="AQ102" s="1">
        <v>2231.13</v>
      </c>
      <c r="AR102" s="1">
        <v>6713.68</v>
      </c>
      <c r="AS102">
        <v>583.79999999999995</v>
      </c>
      <c r="AT102">
        <v>378.07</v>
      </c>
      <c r="AU102" s="1">
        <v>11354.77</v>
      </c>
      <c r="AV102" s="1">
        <v>6485.41</v>
      </c>
      <c r="AW102">
        <v>0.49109999999999998</v>
      </c>
      <c r="AX102" s="1">
        <v>4548.01</v>
      </c>
      <c r="AY102">
        <v>0.34439999999999998</v>
      </c>
      <c r="AZ102" s="1">
        <v>1391.66</v>
      </c>
      <c r="BA102">
        <v>0.10539999999999999</v>
      </c>
      <c r="BB102">
        <v>781.66</v>
      </c>
      <c r="BC102">
        <v>5.9200000000000003E-2</v>
      </c>
      <c r="BD102" s="1">
        <v>13206.74</v>
      </c>
      <c r="BE102" s="1">
        <v>5678.22</v>
      </c>
      <c r="BF102">
        <v>1.5488</v>
      </c>
      <c r="BG102">
        <v>0.52929999999999999</v>
      </c>
      <c r="BH102">
        <v>0.24030000000000001</v>
      </c>
      <c r="BI102">
        <v>0.18440000000000001</v>
      </c>
      <c r="BJ102">
        <v>2.9700000000000001E-2</v>
      </c>
      <c r="BK102">
        <v>1.6400000000000001E-2</v>
      </c>
    </row>
    <row r="103" spans="1:63" x14ac:dyDescent="0.25">
      <c r="A103" t="s">
        <v>104</v>
      </c>
      <c r="B103">
        <v>48132</v>
      </c>
      <c r="C103">
        <v>10.62</v>
      </c>
      <c r="D103">
        <v>263.05</v>
      </c>
      <c r="E103" s="1">
        <v>2793.38</v>
      </c>
      <c r="F103" s="1">
        <v>2335.17</v>
      </c>
      <c r="G103">
        <v>3.3E-3</v>
      </c>
      <c r="H103">
        <v>6.9999999999999999E-4</v>
      </c>
      <c r="I103">
        <v>0.40150000000000002</v>
      </c>
      <c r="J103">
        <v>1.5E-3</v>
      </c>
      <c r="K103">
        <v>0.1079</v>
      </c>
      <c r="L103">
        <v>0.37</v>
      </c>
      <c r="M103">
        <v>0.11509999999999999</v>
      </c>
      <c r="N103">
        <v>0.97499999999999998</v>
      </c>
      <c r="O103">
        <v>3.8699999999999998E-2</v>
      </c>
      <c r="P103">
        <v>0.1946</v>
      </c>
      <c r="Q103" s="1">
        <v>59557.43</v>
      </c>
      <c r="R103">
        <v>0.28160000000000002</v>
      </c>
      <c r="S103">
        <v>0.2</v>
      </c>
      <c r="T103">
        <v>0.51839999999999997</v>
      </c>
      <c r="U103">
        <v>23.25</v>
      </c>
      <c r="V103" s="1">
        <v>84426.43</v>
      </c>
      <c r="W103">
        <v>118.24</v>
      </c>
      <c r="X103" s="1">
        <v>84356.52</v>
      </c>
      <c r="Y103">
        <v>0.61460000000000004</v>
      </c>
      <c r="Z103">
        <v>0.31459999999999999</v>
      </c>
      <c r="AA103">
        <v>7.0800000000000002E-2</v>
      </c>
      <c r="AB103">
        <v>0.38540000000000002</v>
      </c>
      <c r="AC103">
        <v>84.36</v>
      </c>
      <c r="AD103" s="1">
        <v>3652.08</v>
      </c>
      <c r="AE103">
        <v>418.64</v>
      </c>
      <c r="AF103" s="1">
        <v>74283.95</v>
      </c>
      <c r="AG103" t="s">
        <v>3</v>
      </c>
      <c r="AH103" s="1">
        <v>26349</v>
      </c>
      <c r="AI103" s="1">
        <v>39220.199999999997</v>
      </c>
      <c r="AJ103">
        <v>60.56</v>
      </c>
      <c r="AK103">
        <v>40.92</v>
      </c>
      <c r="AL103">
        <v>46.76</v>
      </c>
      <c r="AM103">
        <v>4.71</v>
      </c>
      <c r="AN103">
        <v>0</v>
      </c>
      <c r="AO103">
        <v>1.1194</v>
      </c>
      <c r="AP103" s="1">
        <v>2037.87</v>
      </c>
      <c r="AQ103" s="1">
        <v>2661.66</v>
      </c>
      <c r="AR103" s="1">
        <v>7754.14</v>
      </c>
      <c r="AS103">
        <v>924.81</v>
      </c>
      <c r="AT103">
        <v>565.94000000000005</v>
      </c>
      <c r="AU103" s="1">
        <v>13944.43</v>
      </c>
      <c r="AV103" s="1">
        <v>10444.83</v>
      </c>
      <c r="AW103">
        <v>0.60370000000000001</v>
      </c>
      <c r="AX103" s="1">
        <v>3875.87</v>
      </c>
      <c r="AY103">
        <v>0.224</v>
      </c>
      <c r="AZ103" s="1">
        <v>1208.54</v>
      </c>
      <c r="BA103">
        <v>6.9800000000000001E-2</v>
      </c>
      <c r="BB103" s="1">
        <v>1773.07</v>
      </c>
      <c r="BC103">
        <v>0.10249999999999999</v>
      </c>
      <c r="BD103" s="1">
        <v>17302.310000000001</v>
      </c>
      <c r="BE103" s="1">
        <v>6639.24</v>
      </c>
      <c r="BF103">
        <v>3.5228999999999999</v>
      </c>
      <c r="BG103">
        <v>0.48409999999999997</v>
      </c>
      <c r="BH103">
        <v>0.19420000000000001</v>
      </c>
      <c r="BI103">
        <v>0.28120000000000001</v>
      </c>
      <c r="BJ103">
        <v>2.6599999999999999E-2</v>
      </c>
      <c r="BK103">
        <v>1.38E-2</v>
      </c>
    </row>
    <row r="104" spans="1:63" x14ac:dyDescent="0.25">
      <c r="A104" t="s">
        <v>105</v>
      </c>
      <c r="B104">
        <v>46326</v>
      </c>
      <c r="C104">
        <v>103.67</v>
      </c>
      <c r="D104">
        <v>14.25</v>
      </c>
      <c r="E104" s="1">
        <v>1477.12</v>
      </c>
      <c r="F104" s="1">
        <v>1435.89</v>
      </c>
      <c r="G104">
        <v>2.3999999999999998E-3</v>
      </c>
      <c r="H104">
        <v>4.0000000000000002E-4</v>
      </c>
      <c r="I104">
        <v>5.7000000000000002E-3</v>
      </c>
      <c r="J104">
        <v>1.1000000000000001E-3</v>
      </c>
      <c r="K104">
        <v>1.9800000000000002E-2</v>
      </c>
      <c r="L104">
        <v>0.94079999999999997</v>
      </c>
      <c r="M104">
        <v>2.98E-2</v>
      </c>
      <c r="N104">
        <v>0.34470000000000001</v>
      </c>
      <c r="O104">
        <v>2E-3</v>
      </c>
      <c r="P104">
        <v>0.1439</v>
      </c>
      <c r="Q104" s="1">
        <v>57848.88</v>
      </c>
      <c r="R104">
        <v>0.19869999999999999</v>
      </c>
      <c r="S104">
        <v>0.1986</v>
      </c>
      <c r="T104">
        <v>0.60270000000000001</v>
      </c>
      <c r="U104">
        <v>12.9</v>
      </c>
      <c r="V104" s="1">
        <v>72761.97</v>
      </c>
      <c r="W104">
        <v>109.72</v>
      </c>
      <c r="X104" s="1">
        <v>185541.82</v>
      </c>
      <c r="Y104">
        <v>0.79610000000000003</v>
      </c>
      <c r="Z104">
        <v>8.1799999999999998E-2</v>
      </c>
      <c r="AA104">
        <v>0.1222</v>
      </c>
      <c r="AB104">
        <v>0.2039</v>
      </c>
      <c r="AC104">
        <v>185.54</v>
      </c>
      <c r="AD104" s="1">
        <v>5163.4399999999996</v>
      </c>
      <c r="AE104">
        <v>532.16</v>
      </c>
      <c r="AF104" s="1">
        <v>167749.22</v>
      </c>
      <c r="AG104" t="s">
        <v>3</v>
      </c>
      <c r="AH104" s="1">
        <v>37455</v>
      </c>
      <c r="AI104" s="1">
        <v>57627.61</v>
      </c>
      <c r="AJ104">
        <v>40.630000000000003</v>
      </c>
      <c r="AK104">
        <v>25.26</v>
      </c>
      <c r="AL104">
        <v>28.51</v>
      </c>
      <c r="AM104">
        <v>4.33</v>
      </c>
      <c r="AN104" s="1">
        <v>1441.25</v>
      </c>
      <c r="AO104">
        <v>1.1095999999999999</v>
      </c>
      <c r="AP104" s="1">
        <v>1485.5</v>
      </c>
      <c r="AQ104" s="1">
        <v>2240.0100000000002</v>
      </c>
      <c r="AR104" s="1">
        <v>6605.67</v>
      </c>
      <c r="AS104">
        <v>636.85</v>
      </c>
      <c r="AT104">
        <v>283.91000000000003</v>
      </c>
      <c r="AU104" s="1">
        <v>11251.93</v>
      </c>
      <c r="AV104" s="1">
        <v>5977.68</v>
      </c>
      <c r="AW104">
        <v>0.4481</v>
      </c>
      <c r="AX104" s="1">
        <v>5064.84</v>
      </c>
      <c r="AY104">
        <v>0.37969999999999998</v>
      </c>
      <c r="AZ104" s="1">
        <v>1542.01</v>
      </c>
      <c r="BA104">
        <v>0.11559999999999999</v>
      </c>
      <c r="BB104">
        <v>754.65</v>
      </c>
      <c r="BC104">
        <v>5.6599999999999998E-2</v>
      </c>
      <c r="BD104" s="1">
        <v>13339.18</v>
      </c>
      <c r="BE104" s="1">
        <v>5036.8999999999996</v>
      </c>
      <c r="BF104">
        <v>1.2917000000000001</v>
      </c>
      <c r="BG104">
        <v>0.52880000000000005</v>
      </c>
      <c r="BH104">
        <v>0.2341</v>
      </c>
      <c r="BI104">
        <v>0.1905</v>
      </c>
      <c r="BJ104">
        <v>2.9899999999999999E-2</v>
      </c>
      <c r="BK104">
        <v>1.67E-2</v>
      </c>
    </row>
    <row r="105" spans="1:63" x14ac:dyDescent="0.25">
      <c r="A105" t="s">
        <v>106</v>
      </c>
      <c r="B105">
        <v>43794</v>
      </c>
      <c r="C105">
        <v>14.2</v>
      </c>
      <c r="D105">
        <v>396.81</v>
      </c>
      <c r="E105" s="1">
        <v>5634.74</v>
      </c>
      <c r="F105" s="1">
        <v>5071.8</v>
      </c>
      <c r="G105">
        <v>5.5599999999999997E-2</v>
      </c>
      <c r="H105">
        <v>3.7000000000000002E-3</v>
      </c>
      <c r="I105">
        <v>0.51559999999999995</v>
      </c>
      <c r="J105">
        <v>1E-3</v>
      </c>
      <c r="K105">
        <v>0.14180000000000001</v>
      </c>
      <c r="L105">
        <v>0.20630000000000001</v>
      </c>
      <c r="M105">
        <v>7.6100000000000001E-2</v>
      </c>
      <c r="N105">
        <v>0.71189999999999998</v>
      </c>
      <c r="O105">
        <v>0.1137</v>
      </c>
      <c r="P105">
        <v>0.1537</v>
      </c>
      <c r="Q105" s="1">
        <v>72571.41</v>
      </c>
      <c r="R105">
        <v>0.2024</v>
      </c>
      <c r="S105">
        <v>0.22189999999999999</v>
      </c>
      <c r="T105">
        <v>0.5756</v>
      </c>
      <c r="U105">
        <v>40.380000000000003</v>
      </c>
      <c r="V105" s="1">
        <v>98191.07</v>
      </c>
      <c r="W105">
        <v>137.33000000000001</v>
      </c>
      <c r="X105" s="1">
        <v>165891.67000000001</v>
      </c>
      <c r="Y105">
        <v>0.67859999999999998</v>
      </c>
      <c r="Z105">
        <v>0.28060000000000002</v>
      </c>
      <c r="AA105">
        <v>4.07E-2</v>
      </c>
      <c r="AB105">
        <v>0.32140000000000002</v>
      </c>
      <c r="AC105">
        <v>165.89</v>
      </c>
      <c r="AD105" s="1">
        <v>9019.4699999999993</v>
      </c>
      <c r="AE105">
        <v>952.47</v>
      </c>
      <c r="AF105" s="1">
        <v>169308.79999999999</v>
      </c>
      <c r="AG105" t="s">
        <v>3</v>
      </c>
      <c r="AH105" s="1">
        <v>38374</v>
      </c>
      <c r="AI105" s="1">
        <v>66352.740000000005</v>
      </c>
      <c r="AJ105">
        <v>91.52</v>
      </c>
      <c r="AK105">
        <v>51.03</v>
      </c>
      <c r="AL105">
        <v>62.12</v>
      </c>
      <c r="AM105">
        <v>4.9400000000000004</v>
      </c>
      <c r="AN105">
        <v>827.32</v>
      </c>
      <c r="AO105">
        <v>1.1274</v>
      </c>
      <c r="AP105" s="1">
        <v>2104.46</v>
      </c>
      <c r="AQ105" s="1">
        <v>2800.44</v>
      </c>
      <c r="AR105" s="1">
        <v>8560.0300000000007</v>
      </c>
      <c r="AS105">
        <v>988.71</v>
      </c>
      <c r="AT105">
        <v>730.8</v>
      </c>
      <c r="AU105" s="1">
        <v>15184.45</v>
      </c>
      <c r="AV105" s="1">
        <v>5298.93</v>
      </c>
      <c r="AW105">
        <v>0.31790000000000002</v>
      </c>
      <c r="AX105" s="1">
        <v>8889.6299999999992</v>
      </c>
      <c r="AY105">
        <v>0.5333</v>
      </c>
      <c r="AZ105" s="1">
        <v>1247.21</v>
      </c>
      <c r="BA105">
        <v>7.4800000000000005E-2</v>
      </c>
      <c r="BB105" s="1">
        <v>1233.83</v>
      </c>
      <c r="BC105">
        <v>7.3999999999999996E-2</v>
      </c>
      <c r="BD105" s="1">
        <v>16669.599999999999</v>
      </c>
      <c r="BE105" s="1">
        <v>2617.92</v>
      </c>
      <c r="BF105">
        <v>0.4783</v>
      </c>
      <c r="BG105">
        <v>0.54020000000000001</v>
      </c>
      <c r="BH105">
        <v>0.22090000000000001</v>
      </c>
      <c r="BI105">
        <v>0.2016</v>
      </c>
      <c r="BJ105">
        <v>2.3699999999999999E-2</v>
      </c>
      <c r="BK105">
        <v>1.3599999999999999E-2</v>
      </c>
    </row>
    <row r="106" spans="1:63" x14ac:dyDescent="0.25">
      <c r="A106" t="s">
        <v>107</v>
      </c>
      <c r="B106">
        <v>43786</v>
      </c>
      <c r="C106">
        <v>55.3</v>
      </c>
      <c r="D106">
        <v>526.09</v>
      </c>
      <c r="E106" s="1">
        <v>29092.799999999999</v>
      </c>
      <c r="F106" s="1">
        <v>21023.82</v>
      </c>
      <c r="G106">
        <v>2.2499999999999999E-2</v>
      </c>
      <c r="H106">
        <v>1.2999999999999999E-3</v>
      </c>
      <c r="I106">
        <v>0.51290000000000002</v>
      </c>
      <c r="J106">
        <v>1.6000000000000001E-3</v>
      </c>
      <c r="K106">
        <v>0.1234</v>
      </c>
      <c r="L106">
        <v>0.26379999999999998</v>
      </c>
      <c r="M106">
        <v>7.4399999999999994E-2</v>
      </c>
      <c r="N106">
        <v>0.89039999999999997</v>
      </c>
      <c r="O106">
        <v>9.7299999999999998E-2</v>
      </c>
      <c r="P106">
        <v>0.1968</v>
      </c>
      <c r="Q106" s="1">
        <v>68149.429999999993</v>
      </c>
      <c r="R106">
        <v>0.28999999999999998</v>
      </c>
      <c r="S106">
        <v>0.17879999999999999</v>
      </c>
      <c r="T106">
        <v>0.53120000000000001</v>
      </c>
      <c r="U106">
        <v>213.26</v>
      </c>
      <c r="V106" s="1">
        <v>86967.6</v>
      </c>
      <c r="W106">
        <v>136.18</v>
      </c>
      <c r="X106" s="1">
        <v>107280.26</v>
      </c>
      <c r="Y106">
        <v>0.5716</v>
      </c>
      <c r="Z106">
        <v>0.36080000000000001</v>
      </c>
      <c r="AA106">
        <v>6.7599999999999993E-2</v>
      </c>
      <c r="AB106">
        <v>0.4284</v>
      </c>
      <c r="AC106">
        <v>107.28</v>
      </c>
      <c r="AD106" s="1">
        <v>5235.71</v>
      </c>
      <c r="AE106">
        <v>447.87</v>
      </c>
      <c r="AF106" s="1">
        <v>77592.679999999993</v>
      </c>
      <c r="AG106" t="s">
        <v>3</v>
      </c>
      <c r="AH106" s="1">
        <v>26777.5</v>
      </c>
      <c r="AI106" s="1">
        <v>48028.75</v>
      </c>
      <c r="AJ106">
        <v>66.27</v>
      </c>
      <c r="AK106">
        <v>40.090000000000003</v>
      </c>
      <c r="AL106">
        <v>51.62</v>
      </c>
      <c r="AM106">
        <v>4.07</v>
      </c>
      <c r="AN106">
        <v>0</v>
      </c>
      <c r="AO106">
        <v>1.0366</v>
      </c>
      <c r="AP106" s="1">
        <v>2279.48</v>
      </c>
      <c r="AQ106" s="1">
        <v>3014.22</v>
      </c>
      <c r="AR106" s="1">
        <v>8424.0400000000009</v>
      </c>
      <c r="AS106" s="1">
        <v>1156</v>
      </c>
      <c r="AT106">
        <v>706.69</v>
      </c>
      <c r="AU106" s="1">
        <v>15580.44</v>
      </c>
      <c r="AV106" s="1">
        <v>10534.88</v>
      </c>
      <c r="AW106">
        <v>0.51859999999999995</v>
      </c>
      <c r="AX106" s="1">
        <v>6980.54</v>
      </c>
      <c r="AY106">
        <v>0.34360000000000002</v>
      </c>
      <c r="AZ106">
        <v>743.99</v>
      </c>
      <c r="BA106">
        <v>3.6600000000000001E-2</v>
      </c>
      <c r="BB106" s="1">
        <v>2055.63</v>
      </c>
      <c r="BC106">
        <v>0.1012</v>
      </c>
      <c r="BD106" s="1">
        <v>20315.04</v>
      </c>
      <c r="BE106" s="1">
        <v>4593.2299999999996</v>
      </c>
      <c r="BF106">
        <v>1.5499000000000001</v>
      </c>
      <c r="BG106">
        <v>0.45839999999999997</v>
      </c>
      <c r="BH106">
        <v>0.1799</v>
      </c>
      <c r="BI106">
        <v>0.32800000000000001</v>
      </c>
      <c r="BJ106">
        <v>2.3199999999999998E-2</v>
      </c>
      <c r="BK106">
        <v>1.0500000000000001E-2</v>
      </c>
    </row>
    <row r="107" spans="1:63" x14ac:dyDescent="0.25">
      <c r="A107" t="s">
        <v>108</v>
      </c>
      <c r="B107">
        <v>46391</v>
      </c>
      <c r="C107">
        <v>114.52</v>
      </c>
      <c r="D107">
        <v>12.64</v>
      </c>
      <c r="E107" s="1">
        <v>1447.5</v>
      </c>
      <c r="F107" s="1">
        <v>1439.17</v>
      </c>
      <c r="G107">
        <v>3.5000000000000001E-3</v>
      </c>
      <c r="H107">
        <v>6.9999999999999999E-4</v>
      </c>
      <c r="I107">
        <v>5.4000000000000003E-3</v>
      </c>
      <c r="J107">
        <v>8.9999999999999998E-4</v>
      </c>
      <c r="K107">
        <v>2.06E-2</v>
      </c>
      <c r="L107">
        <v>0.94589999999999996</v>
      </c>
      <c r="M107">
        <v>2.3099999999999999E-2</v>
      </c>
      <c r="N107">
        <v>0.2727</v>
      </c>
      <c r="O107">
        <v>1.4E-3</v>
      </c>
      <c r="P107">
        <v>0.13109999999999999</v>
      </c>
      <c r="Q107" s="1">
        <v>59877.31</v>
      </c>
      <c r="R107">
        <v>0.2104</v>
      </c>
      <c r="S107">
        <v>0.18940000000000001</v>
      </c>
      <c r="T107">
        <v>0.60009999999999997</v>
      </c>
      <c r="U107">
        <v>11.72</v>
      </c>
      <c r="V107" s="1">
        <v>75505.42</v>
      </c>
      <c r="W107">
        <v>118.65</v>
      </c>
      <c r="X107" s="1">
        <v>196292.76</v>
      </c>
      <c r="Y107">
        <v>0.79300000000000004</v>
      </c>
      <c r="Z107">
        <v>7.8100000000000003E-2</v>
      </c>
      <c r="AA107">
        <v>0.1288</v>
      </c>
      <c r="AB107">
        <v>0.20699999999999999</v>
      </c>
      <c r="AC107">
        <v>196.29</v>
      </c>
      <c r="AD107" s="1">
        <v>5165.57</v>
      </c>
      <c r="AE107">
        <v>529.66</v>
      </c>
      <c r="AF107" s="1">
        <v>185020.64</v>
      </c>
      <c r="AG107" t="s">
        <v>3</v>
      </c>
      <c r="AH107" s="1">
        <v>39557</v>
      </c>
      <c r="AI107" s="1">
        <v>63589.41</v>
      </c>
      <c r="AJ107">
        <v>39.53</v>
      </c>
      <c r="AK107">
        <v>24.38</v>
      </c>
      <c r="AL107">
        <v>26.91</v>
      </c>
      <c r="AM107">
        <v>4.43</v>
      </c>
      <c r="AN107" s="1">
        <v>1438.29</v>
      </c>
      <c r="AO107">
        <v>1.0073000000000001</v>
      </c>
      <c r="AP107" s="1">
        <v>1451.19</v>
      </c>
      <c r="AQ107" s="1">
        <v>2179.89</v>
      </c>
      <c r="AR107" s="1">
        <v>6701.83</v>
      </c>
      <c r="AS107">
        <v>558.92999999999995</v>
      </c>
      <c r="AT107">
        <v>385.89</v>
      </c>
      <c r="AU107" s="1">
        <v>11277.73</v>
      </c>
      <c r="AV107" s="1">
        <v>5618.82</v>
      </c>
      <c r="AW107">
        <v>0.43669999999999998</v>
      </c>
      <c r="AX107" s="1">
        <v>5063.5</v>
      </c>
      <c r="AY107">
        <v>0.39350000000000002</v>
      </c>
      <c r="AZ107" s="1">
        <v>1555.45</v>
      </c>
      <c r="BA107">
        <v>0.12089999999999999</v>
      </c>
      <c r="BB107">
        <v>628.79</v>
      </c>
      <c r="BC107">
        <v>4.8899999999999999E-2</v>
      </c>
      <c r="BD107" s="1">
        <v>12866.56</v>
      </c>
      <c r="BE107" s="1">
        <v>4899.5200000000004</v>
      </c>
      <c r="BF107">
        <v>1.1305000000000001</v>
      </c>
      <c r="BG107">
        <v>0.53539999999999999</v>
      </c>
      <c r="BH107">
        <v>0.23680000000000001</v>
      </c>
      <c r="BI107">
        <v>0.17519999999999999</v>
      </c>
      <c r="BJ107">
        <v>0.03</v>
      </c>
      <c r="BK107">
        <v>2.2599999999999999E-2</v>
      </c>
    </row>
    <row r="108" spans="1:63" x14ac:dyDescent="0.25">
      <c r="A108" t="s">
        <v>109</v>
      </c>
      <c r="B108">
        <v>48488</v>
      </c>
      <c r="C108">
        <v>86.48</v>
      </c>
      <c r="D108">
        <v>21.35</v>
      </c>
      <c r="E108" s="1">
        <v>1846.26</v>
      </c>
      <c r="F108" s="1">
        <v>1812.25</v>
      </c>
      <c r="G108">
        <v>4.7000000000000002E-3</v>
      </c>
      <c r="H108">
        <v>4.0000000000000002E-4</v>
      </c>
      <c r="I108">
        <v>0.01</v>
      </c>
      <c r="J108">
        <v>1.2999999999999999E-3</v>
      </c>
      <c r="K108">
        <v>2.3300000000000001E-2</v>
      </c>
      <c r="L108">
        <v>0.92700000000000005</v>
      </c>
      <c r="M108">
        <v>3.3399999999999999E-2</v>
      </c>
      <c r="N108">
        <v>0.32240000000000002</v>
      </c>
      <c r="O108">
        <v>3.0999999999999999E-3</v>
      </c>
      <c r="P108">
        <v>0.1363</v>
      </c>
      <c r="Q108" s="1">
        <v>60430.02</v>
      </c>
      <c r="R108">
        <v>0.2384</v>
      </c>
      <c r="S108">
        <v>0.1857</v>
      </c>
      <c r="T108">
        <v>0.57589999999999997</v>
      </c>
      <c r="U108">
        <v>13.57</v>
      </c>
      <c r="V108" s="1">
        <v>81134</v>
      </c>
      <c r="W108">
        <v>131.04</v>
      </c>
      <c r="X108" s="1">
        <v>204399.08</v>
      </c>
      <c r="Y108">
        <v>0.72550000000000003</v>
      </c>
      <c r="Z108">
        <v>0.12690000000000001</v>
      </c>
      <c r="AA108">
        <v>0.14760000000000001</v>
      </c>
      <c r="AB108">
        <v>0.27450000000000002</v>
      </c>
      <c r="AC108">
        <v>204.4</v>
      </c>
      <c r="AD108" s="1">
        <v>5967.22</v>
      </c>
      <c r="AE108">
        <v>572.79999999999995</v>
      </c>
      <c r="AF108" s="1">
        <v>183348.54</v>
      </c>
      <c r="AG108" t="s">
        <v>3</v>
      </c>
      <c r="AH108" s="1">
        <v>38574</v>
      </c>
      <c r="AI108" s="1">
        <v>63084.98</v>
      </c>
      <c r="AJ108">
        <v>43.53</v>
      </c>
      <c r="AK108">
        <v>26.25</v>
      </c>
      <c r="AL108">
        <v>29.86</v>
      </c>
      <c r="AM108">
        <v>4.3499999999999996</v>
      </c>
      <c r="AN108" s="1">
        <v>1580.09</v>
      </c>
      <c r="AO108">
        <v>1.0345</v>
      </c>
      <c r="AP108" s="1">
        <v>1398.13</v>
      </c>
      <c r="AQ108" s="1">
        <v>2145.6799999999998</v>
      </c>
      <c r="AR108" s="1">
        <v>6795.2</v>
      </c>
      <c r="AS108">
        <v>675.3</v>
      </c>
      <c r="AT108">
        <v>316.89</v>
      </c>
      <c r="AU108" s="1">
        <v>11331.21</v>
      </c>
      <c r="AV108" s="1">
        <v>5182.32</v>
      </c>
      <c r="AW108">
        <v>0.3992</v>
      </c>
      <c r="AX108" s="1">
        <v>5677.65</v>
      </c>
      <c r="AY108">
        <v>0.43730000000000002</v>
      </c>
      <c r="AZ108" s="1">
        <v>1448.83</v>
      </c>
      <c r="BA108">
        <v>0.1116</v>
      </c>
      <c r="BB108">
        <v>673.97</v>
      </c>
      <c r="BC108">
        <v>5.1900000000000002E-2</v>
      </c>
      <c r="BD108" s="1">
        <v>12982.76</v>
      </c>
      <c r="BE108" s="1">
        <v>4133.03</v>
      </c>
      <c r="BF108">
        <v>0.90249999999999997</v>
      </c>
      <c r="BG108">
        <v>0.54220000000000002</v>
      </c>
      <c r="BH108">
        <v>0.22600000000000001</v>
      </c>
      <c r="BI108">
        <v>0.18440000000000001</v>
      </c>
      <c r="BJ108">
        <v>3.1899999999999998E-2</v>
      </c>
      <c r="BK108">
        <v>1.55E-2</v>
      </c>
    </row>
    <row r="109" spans="1:63" x14ac:dyDescent="0.25">
      <c r="A109" t="s">
        <v>110</v>
      </c>
      <c r="B109">
        <v>45302</v>
      </c>
      <c r="C109">
        <v>94</v>
      </c>
      <c r="D109">
        <v>21.82</v>
      </c>
      <c r="E109" s="1">
        <v>2051.3200000000002</v>
      </c>
      <c r="F109" s="1">
        <v>1982.65</v>
      </c>
      <c r="G109">
        <v>6.3E-3</v>
      </c>
      <c r="H109">
        <v>3.5999999999999999E-3</v>
      </c>
      <c r="I109">
        <v>1.78E-2</v>
      </c>
      <c r="J109">
        <v>8.9999999999999998E-4</v>
      </c>
      <c r="K109">
        <v>4.4299999999999999E-2</v>
      </c>
      <c r="L109">
        <v>0.87590000000000001</v>
      </c>
      <c r="M109">
        <v>5.1200000000000002E-2</v>
      </c>
      <c r="N109">
        <v>0.45569999999999999</v>
      </c>
      <c r="O109">
        <v>6.7999999999999996E-3</v>
      </c>
      <c r="P109">
        <v>0.15620000000000001</v>
      </c>
      <c r="Q109" s="1">
        <v>57743.43</v>
      </c>
      <c r="R109">
        <v>0.20849999999999999</v>
      </c>
      <c r="S109">
        <v>0.19520000000000001</v>
      </c>
      <c r="T109">
        <v>0.59630000000000005</v>
      </c>
      <c r="U109">
        <v>14.48</v>
      </c>
      <c r="V109" s="1">
        <v>78239.83</v>
      </c>
      <c r="W109">
        <v>137.47999999999999</v>
      </c>
      <c r="X109" s="1">
        <v>168968.68</v>
      </c>
      <c r="Y109">
        <v>0.72099999999999997</v>
      </c>
      <c r="Z109">
        <v>0.18629999999999999</v>
      </c>
      <c r="AA109">
        <v>9.2700000000000005E-2</v>
      </c>
      <c r="AB109">
        <v>0.27900000000000003</v>
      </c>
      <c r="AC109">
        <v>168.97</v>
      </c>
      <c r="AD109" s="1">
        <v>4785.68</v>
      </c>
      <c r="AE109">
        <v>512.71</v>
      </c>
      <c r="AF109" s="1">
        <v>153467.91</v>
      </c>
      <c r="AG109" t="s">
        <v>3</v>
      </c>
      <c r="AH109" s="1">
        <v>33913</v>
      </c>
      <c r="AI109" s="1">
        <v>54474.75</v>
      </c>
      <c r="AJ109">
        <v>42.46</v>
      </c>
      <c r="AK109">
        <v>25.9</v>
      </c>
      <c r="AL109">
        <v>31.51</v>
      </c>
      <c r="AM109">
        <v>4.09</v>
      </c>
      <c r="AN109" s="1">
        <v>1166.46</v>
      </c>
      <c r="AO109">
        <v>1.0728</v>
      </c>
      <c r="AP109" s="1">
        <v>1355.72</v>
      </c>
      <c r="AQ109" s="1">
        <v>2015.06</v>
      </c>
      <c r="AR109" s="1">
        <v>6776.74</v>
      </c>
      <c r="AS109">
        <v>701.67</v>
      </c>
      <c r="AT109">
        <v>297.19</v>
      </c>
      <c r="AU109" s="1">
        <v>11146.37</v>
      </c>
      <c r="AV109" s="1">
        <v>5769.92</v>
      </c>
      <c r="AW109">
        <v>0.44319999999999998</v>
      </c>
      <c r="AX109" s="1">
        <v>4885.46</v>
      </c>
      <c r="AY109">
        <v>0.37519999999999998</v>
      </c>
      <c r="AZ109" s="1">
        <v>1410.48</v>
      </c>
      <c r="BA109">
        <v>0.10829999999999999</v>
      </c>
      <c r="BB109">
        <v>954.03</v>
      </c>
      <c r="BC109">
        <v>7.3300000000000004E-2</v>
      </c>
      <c r="BD109" s="1">
        <v>13019.88</v>
      </c>
      <c r="BE109" s="1">
        <v>4581.3599999999997</v>
      </c>
      <c r="BF109">
        <v>1.262</v>
      </c>
      <c r="BG109">
        <v>0.52380000000000004</v>
      </c>
      <c r="BH109">
        <v>0.2243</v>
      </c>
      <c r="BI109">
        <v>0.2092</v>
      </c>
      <c r="BJ109">
        <v>2.7300000000000001E-2</v>
      </c>
      <c r="BK109">
        <v>1.5299999999999999E-2</v>
      </c>
    </row>
    <row r="110" spans="1:63" x14ac:dyDescent="0.25">
      <c r="A110" t="s">
        <v>111</v>
      </c>
      <c r="B110">
        <v>45310</v>
      </c>
      <c r="C110">
        <v>51.05</v>
      </c>
      <c r="D110">
        <v>27.31</v>
      </c>
      <c r="E110" s="1">
        <v>1393.97</v>
      </c>
      <c r="F110" s="1">
        <v>1358.69</v>
      </c>
      <c r="G110">
        <v>5.7999999999999996E-3</v>
      </c>
      <c r="H110">
        <v>1.6000000000000001E-3</v>
      </c>
      <c r="I110">
        <v>6.6E-3</v>
      </c>
      <c r="J110">
        <v>1.1000000000000001E-3</v>
      </c>
      <c r="K110">
        <v>2.47E-2</v>
      </c>
      <c r="L110">
        <v>0.93369999999999997</v>
      </c>
      <c r="M110">
        <v>2.6599999999999999E-2</v>
      </c>
      <c r="N110">
        <v>0.29139999999999999</v>
      </c>
      <c r="O110">
        <v>4.7000000000000002E-3</v>
      </c>
      <c r="P110">
        <v>0.12330000000000001</v>
      </c>
      <c r="Q110" s="1">
        <v>59373.41</v>
      </c>
      <c r="R110">
        <v>0.2041</v>
      </c>
      <c r="S110">
        <v>0.18479999999999999</v>
      </c>
      <c r="T110">
        <v>0.61109999999999998</v>
      </c>
      <c r="U110">
        <v>10.4</v>
      </c>
      <c r="V110" s="1">
        <v>79021.100000000006</v>
      </c>
      <c r="W110">
        <v>129.32</v>
      </c>
      <c r="X110" s="1">
        <v>190993.79</v>
      </c>
      <c r="Y110">
        <v>0.75949999999999995</v>
      </c>
      <c r="Z110">
        <v>0.1037</v>
      </c>
      <c r="AA110">
        <v>0.1368</v>
      </c>
      <c r="AB110">
        <v>0.24049999999999999</v>
      </c>
      <c r="AC110">
        <v>190.99</v>
      </c>
      <c r="AD110" s="1">
        <v>5918.04</v>
      </c>
      <c r="AE110">
        <v>605.64</v>
      </c>
      <c r="AF110" s="1">
        <v>161513.35</v>
      </c>
      <c r="AG110" t="s">
        <v>3</v>
      </c>
      <c r="AH110" s="1">
        <v>39074</v>
      </c>
      <c r="AI110" s="1">
        <v>61181.65</v>
      </c>
      <c r="AJ110">
        <v>46.39</v>
      </c>
      <c r="AK110">
        <v>28.02</v>
      </c>
      <c r="AL110">
        <v>32</v>
      </c>
      <c r="AM110">
        <v>5.01</v>
      </c>
      <c r="AN110" s="1">
        <v>1844.35</v>
      </c>
      <c r="AO110">
        <v>1.0407999999999999</v>
      </c>
      <c r="AP110" s="1">
        <v>1462.88</v>
      </c>
      <c r="AQ110" s="1">
        <v>2030.5</v>
      </c>
      <c r="AR110" s="1">
        <v>6519.52</v>
      </c>
      <c r="AS110">
        <v>582.25</v>
      </c>
      <c r="AT110">
        <v>312.85000000000002</v>
      </c>
      <c r="AU110" s="1">
        <v>10908.01</v>
      </c>
      <c r="AV110" s="1">
        <v>5022.42</v>
      </c>
      <c r="AW110">
        <v>0.39650000000000002</v>
      </c>
      <c r="AX110" s="1">
        <v>5763.02</v>
      </c>
      <c r="AY110">
        <v>0.45490000000000003</v>
      </c>
      <c r="AZ110" s="1">
        <v>1327.54</v>
      </c>
      <c r="BA110">
        <v>0.1048</v>
      </c>
      <c r="BB110">
        <v>554.51</v>
      </c>
      <c r="BC110">
        <v>4.3799999999999999E-2</v>
      </c>
      <c r="BD110" s="1">
        <v>12667.48</v>
      </c>
      <c r="BE110" s="1">
        <v>4068.15</v>
      </c>
      <c r="BF110">
        <v>0.90620000000000001</v>
      </c>
      <c r="BG110">
        <v>0.54620000000000002</v>
      </c>
      <c r="BH110">
        <v>0.22239999999999999</v>
      </c>
      <c r="BI110">
        <v>0.18160000000000001</v>
      </c>
      <c r="BJ110">
        <v>3.1399999999999997E-2</v>
      </c>
      <c r="BK110">
        <v>1.84E-2</v>
      </c>
    </row>
    <row r="111" spans="1:63" x14ac:dyDescent="0.25">
      <c r="A111" t="s">
        <v>112</v>
      </c>
      <c r="B111">
        <v>46516</v>
      </c>
      <c r="C111">
        <v>120.43</v>
      </c>
      <c r="D111">
        <v>7.89</v>
      </c>
      <c r="E111">
        <v>950.05</v>
      </c>
      <c r="F111">
        <v>958.89</v>
      </c>
      <c r="G111">
        <v>1.8E-3</v>
      </c>
      <c r="H111">
        <v>8.9999999999999998E-4</v>
      </c>
      <c r="I111">
        <v>5.5999999999999999E-3</v>
      </c>
      <c r="J111">
        <v>1.1999999999999999E-3</v>
      </c>
      <c r="K111">
        <v>1.3899999999999999E-2</v>
      </c>
      <c r="L111">
        <v>0.95799999999999996</v>
      </c>
      <c r="M111">
        <v>1.8599999999999998E-2</v>
      </c>
      <c r="N111">
        <v>0.35120000000000001</v>
      </c>
      <c r="O111">
        <v>1.9E-3</v>
      </c>
      <c r="P111">
        <v>0.14990000000000001</v>
      </c>
      <c r="Q111" s="1">
        <v>56914.97</v>
      </c>
      <c r="R111">
        <v>0.20810000000000001</v>
      </c>
      <c r="S111">
        <v>0.19209999999999999</v>
      </c>
      <c r="T111">
        <v>0.5998</v>
      </c>
      <c r="U111">
        <v>7.91</v>
      </c>
      <c r="V111" s="1">
        <v>74983.72</v>
      </c>
      <c r="W111">
        <v>114.77</v>
      </c>
      <c r="X111" s="1">
        <v>219790.49</v>
      </c>
      <c r="Y111">
        <v>0.68149999999999999</v>
      </c>
      <c r="Z111">
        <v>6.93E-2</v>
      </c>
      <c r="AA111">
        <v>0.2492</v>
      </c>
      <c r="AB111">
        <v>0.31850000000000001</v>
      </c>
      <c r="AC111">
        <v>219.79</v>
      </c>
      <c r="AD111" s="1">
        <v>6365.74</v>
      </c>
      <c r="AE111">
        <v>541.97</v>
      </c>
      <c r="AF111" s="1">
        <v>174883.5</v>
      </c>
      <c r="AG111" t="s">
        <v>3</v>
      </c>
      <c r="AH111" s="1">
        <v>35212</v>
      </c>
      <c r="AI111" s="1">
        <v>55911.06</v>
      </c>
      <c r="AJ111">
        <v>39.03</v>
      </c>
      <c r="AK111">
        <v>25.01</v>
      </c>
      <c r="AL111">
        <v>28.15</v>
      </c>
      <c r="AM111">
        <v>4.5599999999999996</v>
      </c>
      <c r="AN111" s="1">
        <v>1350.81</v>
      </c>
      <c r="AO111">
        <v>1.296</v>
      </c>
      <c r="AP111" s="1">
        <v>1653.68</v>
      </c>
      <c r="AQ111" s="1">
        <v>2275.46</v>
      </c>
      <c r="AR111" s="1">
        <v>7152.3</v>
      </c>
      <c r="AS111">
        <v>652.79</v>
      </c>
      <c r="AT111">
        <v>428.48</v>
      </c>
      <c r="AU111" s="1">
        <v>12162.7</v>
      </c>
      <c r="AV111" s="1">
        <v>6560.52</v>
      </c>
      <c r="AW111">
        <v>0.45179999999999998</v>
      </c>
      <c r="AX111" s="1">
        <v>5393.8</v>
      </c>
      <c r="AY111">
        <v>0.37140000000000001</v>
      </c>
      <c r="AZ111" s="1">
        <v>1824.3</v>
      </c>
      <c r="BA111">
        <v>0.12559999999999999</v>
      </c>
      <c r="BB111">
        <v>743.54</v>
      </c>
      <c r="BC111">
        <v>5.1200000000000002E-2</v>
      </c>
      <c r="BD111" s="1">
        <v>14522.16</v>
      </c>
      <c r="BE111" s="1">
        <v>5850.13</v>
      </c>
      <c r="BF111">
        <v>1.6632</v>
      </c>
      <c r="BG111">
        <v>0.51019999999999999</v>
      </c>
      <c r="BH111">
        <v>0.22889999999999999</v>
      </c>
      <c r="BI111">
        <v>0.19259999999999999</v>
      </c>
      <c r="BJ111">
        <v>3.0800000000000001E-2</v>
      </c>
      <c r="BK111">
        <v>3.7400000000000003E-2</v>
      </c>
    </row>
    <row r="112" spans="1:63" x14ac:dyDescent="0.25">
      <c r="A112" t="s">
        <v>113</v>
      </c>
      <c r="B112">
        <v>48140</v>
      </c>
      <c r="C112">
        <v>59.52</v>
      </c>
      <c r="D112">
        <v>19.940000000000001</v>
      </c>
      <c r="E112" s="1">
        <v>1186.69</v>
      </c>
      <c r="F112" s="1">
        <v>1162.08</v>
      </c>
      <c r="G112">
        <v>4.4000000000000003E-3</v>
      </c>
      <c r="H112">
        <v>2.0000000000000001E-4</v>
      </c>
      <c r="I112">
        <v>7.0000000000000001E-3</v>
      </c>
      <c r="J112">
        <v>6.9999999999999999E-4</v>
      </c>
      <c r="K112">
        <v>2.3400000000000001E-2</v>
      </c>
      <c r="L112">
        <v>0.93640000000000001</v>
      </c>
      <c r="M112">
        <v>2.7900000000000001E-2</v>
      </c>
      <c r="N112">
        <v>0.27829999999999999</v>
      </c>
      <c r="O112">
        <v>3.7000000000000002E-3</v>
      </c>
      <c r="P112">
        <v>0.126</v>
      </c>
      <c r="Q112" s="1">
        <v>59350.62</v>
      </c>
      <c r="R112">
        <v>0.21049999999999999</v>
      </c>
      <c r="S112">
        <v>0.2092</v>
      </c>
      <c r="T112">
        <v>0.58030000000000004</v>
      </c>
      <c r="U112">
        <v>9.49</v>
      </c>
      <c r="V112" s="1">
        <v>79477.679999999993</v>
      </c>
      <c r="W112">
        <v>120.27</v>
      </c>
      <c r="X112" s="1">
        <v>238045.22</v>
      </c>
      <c r="Y112">
        <v>0.76139999999999997</v>
      </c>
      <c r="Z112">
        <v>0.1198</v>
      </c>
      <c r="AA112">
        <v>0.1188</v>
      </c>
      <c r="AB112">
        <v>0.23860000000000001</v>
      </c>
      <c r="AC112">
        <v>238.05</v>
      </c>
      <c r="AD112" s="1">
        <v>6827.5</v>
      </c>
      <c r="AE112">
        <v>688.96</v>
      </c>
      <c r="AF112" s="1">
        <v>229309.11</v>
      </c>
      <c r="AG112" t="s">
        <v>3</v>
      </c>
      <c r="AH112" s="1">
        <v>38574</v>
      </c>
      <c r="AI112" s="1">
        <v>64830.79</v>
      </c>
      <c r="AJ112">
        <v>46.44</v>
      </c>
      <c r="AK112">
        <v>27.15</v>
      </c>
      <c r="AL112">
        <v>29.44</v>
      </c>
      <c r="AM112">
        <v>4.67</v>
      </c>
      <c r="AN112" s="1">
        <v>1891.97</v>
      </c>
      <c r="AO112">
        <v>1.1055999999999999</v>
      </c>
      <c r="AP112" s="1">
        <v>1776.11</v>
      </c>
      <c r="AQ112" s="1">
        <v>2165.6799999999998</v>
      </c>
      <c r="AR112" s="1">
        <v>6790.61</v>
      </c>
      <c r="AS112">
        <v>669.11</v>
      </c>
      <c r="AT112">
        <v>304.67</v>
      </c>
      <c r="AU112" s="1">
        <v>11706.18</v>
      </c>
      <c r="AV112" s="1">
        <v>5165.26</v>
      </c>
      <c r="AW112">
        <v>0.37380000000000002</v>
      </c>
      <c r="AX112" s="1">
        <v>6379.75</v>
      </c>
      <c r="AY112">
        <v>0.4617</v>
      </c>
      <c r="AZ112" s="1">
        <v>1636.07</v>
      </c>
      <c r="BA112">
        <v>0.11840000000000001</v>
      </c>
      <c r="BB112">
        <v>637.83000000000004</v>
      </c>
      <c r="BC112">
        <v>4.6199999999999998E-2</v>
      </c>
      <c r="BD112" s="1">
        <v>13818.92</v>
      </c>
      <c r="BE112" s="1">
        <v>4157.78</v>
      </c>
      <c r="BF112">
        <v>0.7802</v>
      </c>
      <c r="BG112">
        <v>0.5292</v>
      </c>
      <c r="BH112">
        <v>0.216</v>
      </c>
      <c r="BI112">
        <v>0.2021</v>
      </c>
      <c r="BJ112">
        <v>3.2399999999999998E-2</v>
      </c>
      <c r="BK112">
        <v>2.0299999999999999E-2</v>
      </c>
    </row>
    <row r="113" spans="1:63" x14ac:dyDescent="0.25">
      <c r="A113" t="s">
        <v>114</v>
      </c>
      <c r="B113">
        <v>45328</v>
      </c>
      <c r="C113">
        <v>26.52</v>
      </c>
      <c r="D113">
        <v>49.96</v>
      </c>
      <c r="E113" s="1">
        <v>1325.01</v>
      </c>
      <c r="F113" s="1">
        <v>1335.52</v>
      </c>
      <c r="G113">
        <v>8.8000000000000005E-3</v>
      </c>
      <c r="H113">
        <v>5.0000000000000001E-4</v>
      </c>
      <c r="I113">
        <v>1.46E-2</v>
      </c>
      <c r="J113">
        <v>1.1000000000000001E-3</v>
      </c>
      <c r="K113">
        <v>2.9700000000000001E-2</v>
      </c>
      <c r="L113">
        <v>0.91439999999999999</v>
      </c>
      <c r="M113">
        <v>3.0800000000000001E-2</v>
      </c>
      <c r="N113">
        <v>0.31519999999999998</v>
      </c>
      <c r="O113">
        <v>4.5999999999999999E-3</v>
      </c>
      <c r="P113">
        <v>0.1231</v>
      </c>
      <c r="Q113" s="1">
        <v>59897.35</v>
      </c>
      <c r="R113">
        <v>0.19120000000000001</v>
      </c>
      <c r="S113">
        <v>0.2039</v>
      </c>
      <c r="T113">
        <v>0.60489999999999999</v>
      </c>
      <c r="U113">
        <v>10.7</v>
      </c>
      <c r="V113" s="1">
        <v>79265.22</v>
      </c>
      <c r="W113">
        <v>120.15</v>
      </c>
      <c r="X113" s="1">
        <v>188530.78</v>
      </c>
      <c r="Y113">
        <v>0.72350000000000003</v>
      </c>
      <c r="Z113">
        <v>0.1762</v>
      </c>
      <c r="AA113">
        <v>0.1003</v>
      </c>
      <c r="AB113">
        <v>0.27650000000000002</v>
      </c>
      <c r="AC113">
        <v>188.53</v>
      </c>
      <c r="AD113" s="1">
        <v>6372.95</v>
      </c>
      <c r="AE113">
        <v>649.03</v>
      </c>
      <c r="AF113" s="1">
        <v>171467.95</v>
      </c>
      <c r="AG113" t="s">
        <v>3</v>
      </c>
      <c r="AH113" s="1">
        <v>37151</v>
      </c>
      <c r="AI113" s="1">
        <v>58869.99</v>
      </c>
      <c r="AJ113">
        <v>51.65</v>
      </c>
      <c r="AK113">
        <v>29.95</v>
      </c>
      <c r="AL113">
        <v>36.159999999999997</v>
      </c>
      <c r="AM113">
        <v>4.99</v>
      </c>
      <c r="AN113" s="1">
        <v>1691.67</v>
      </c>
      <c r="AO113">
        <v>0.97419999999999995</v>
      </c>
      <c r="AP113" s="1">
        <v>1572.76</v>
      </c>
      <c r="AQ113" s="1">
        <v>1982.42</v>
      </c>
      <c r="AR113" s="1">
        <v>6364.56</v>
      </c>
      <c r="AS113">
        <v>635.76</v>
      </c>
      <c r="AT113">
        <v>334.94</v>
      </c>
      <c r="AU113" s="1">
        <v>10890.44</v>
      </c>
      <c r="AV113" s="1">
        <v>4917.6000000000004</v>
      </c>
      <c r="AW113">
        <v>0.3896</v>
      </c>
      <c r="AX113" s="1">
        <v>5671.73</v>
      </c>
      <c r="AY113">
        <v>0.44940000000000002</v>
      </c>
      <c r="AZ113" s="1">
        <v>1424.88</v>
      </c>
      <c r="BA113">
        <v>0.1129</v>
      </c>
      <c r="BB113">
        <v>606.82000000000005</v>
      </c>
      <c r="BC113">
        <v>4.8099999999999997E-2</v>
      </c>
      <c r="BD113" s="1">
        <v>12621.03</v>
      </c>
      <c r="BE113" s="1">
        <v>3991.34</v>
      </c>
      <c r="BF113">
        <v>0.86870000000000003</v>
      </c>
      <c r="BG113">
        <v>0.54249999999999998</v>
      </c>
      <c r="BH113">
        <v>0.2218</v>
      </c>
      <c r="BI113">
        <v>0.1862</v>
      </c>
      <c r="BJ113">
        <v>3.1399999999999997E-2</v>
      </c>
      <c r="BK113">
        <v>1.8100000000000002E-2</v>
      </c>
    </row>
    <row r="114" spans="1:63" x14ac:dyDescent="0.25">
      <c r="A114" t="s">
        <v>115</v>
      </c>
      <c r="B114">
        <v>43802</v>
      </c>
      <c r="C114">
        <v>85.71</v>
      </c>
      <c r="D114">
        <v>460.58</v>
      </c>
      <c r="E114" s="1">
        <v>39478.089999999997</v>
      </c>
      <c r="F114" s="1">
        <v>28771.35</v>
      </c>
      <c r="G114">
        <v>2.5999999999999999E-2</v>
      </c>
      <c r="H114">
        <v>8.9999999999999998E-4</v>
      </c>
      <c r="I114">
        <v>0.51549999999999996</v>
      </c>
      <c r="J114">
        <v>1.5E-3</v>
      </c>
      <c r="K114">
        <v>0.1207</v>
      </c>
      <c r="L114">
        <v>0.26840000000000003</v>
      </c>
      <c r="M114">
        <v>6.7000000000000004E-2</v>
      </c>
      <c r="N114">
        <v>0.85360000000000003</v>
      </c>
      <c r="O114">
        <v>0.1095</v>
      </c>
      <c r="P114">
        <v>0.1973</v>
      </c>
      <c r="Q114" s="1">
        <v>68932.600000000006</v>
      </c>
      <c r="R114">
        <v>0.28060000000000002</v>
      </c>
      <c r="S114">
        <v>0.16739999999999999</v>
      </c>
      <c r="T114">
        <v>0.55200000000000005</v>
      </c>
      <c r="U114">
        <v>280.64</v>
      </c>
      <c r="V114" s="1">
        <v>87758.25</v>
      </c>
      <c r="W114">
        <v>140.59</v>
      </c>
      <c r="X114" s="1">
        <v>113294.37</v>
      </c>
      <c r="Y114">
        <v>0.56969999999999998</v>
      </c>
      <c r="Z114">
        <v>0.3634</v>
      </c>
      <c r="AA114">
        <v>6.6900000000000001E-2</v>
      </c>
      <c r="AB114">
        <v>0.43030000000000002</v>
      </c>
      <c r="AC114">
        <v>113.29</v>
      </c>
      <c r="AD114" s="1">
        <v>5556.52</v>
      </c>
      <c r="AE114">
        <v>467.58</v>
      </c>
      <c r="AF114" s="1">
        <v>93370.17</v>
      </c>
      <c r="AG114" t="s">
        <v>3</v>
      </c>
      <c r="AH114" s="1">
        <v>27189</v>
      </c>
      <c r="AI114" s="1">
        <v>49488.71</v>
      </c>
      <c r="AJ114">
        <v>70.87</v>
      </c>
      <c r="AK114">
        <v>42.78</v>
      </c>
      <c r="AL114">
        <v>56.14</v>
      </c>
      <c r="AM114">
        <v>4.12</v>
      </c>
      <c r="AN114">
        <v>0</v>
      </c>
      <c r="AO114">
        <v>1.0175000000000001</v>
      </c>
      <c r="AP114" s="1">
        <v>2218.59</v>
      </c>
      <c r="AQ114" s="1">
        <v>3001.11</v>
      </c>
      <c r="AR114" s="1">
        <v>8406.7099999999991</v>
      </c>
      <c r="AS114" s="1">
        <v>1116.32</v>
      </c>
      <c r="AT114">
        <v>703.95</v>
      </c>
      <c r="AU114" s="1">
        <v>15446.68</v>
      </c>
      <c r="AV114" s="1">
        <v>9972.56</v>
      </c>
      <c r="AW114">
        <v>0.49359999999999998</v>
      </c>
      <c r="AX114" s="1">
        <v>7426.18</v>
      </c>
      <c r="AY114">
        <v>0.36759999999999998</v>
      </c>
      <c r="AZ114">
        <v>799.05</v>
      </c>
      <c r="BA114">
        <v>3.9600000000000003E-2</v>
      </c>
      <c r="BB114" s="1">
        <v>2005.67</v>
      </c>
      <c r="BC114">
        <v>9.9299999999999999E-2</v>
      </c>
      <c r="BD114" s="1">
        <v>20203.47</v>
      </c>
      <c r="BE114" s="1">
        <v>4267.12</v>
      </c>
      <c r="BF114">
        <v>1.3547</v>
      </c>
      <c r="BG114">
        <v>0.4642</v>
      </c>
      <c r="BH114">
        <v>0.18060000000000001</v>
      </c>
      <c r="BI114">
        <v>0.3206</v>
      </c>
      <c r="BJ114">
        <v>2.3900000000000001E-2</v>
      </c>
      <c r="BK114">
        <v>1.0699999999999999E-2</v>
      </c>
    </row>
    <row r="115" spans="1:63" x14ac:dyDescent="0.25">
      <c r="A115" t="s">
        <v>116</v>
      </c>
      <c r="B115">
        <v>49312</v>
      </c>
      <c r="C115">
        <v>94.62</v>
      </c>
      <c r="D115">
        <v>8.89</v>
      </c>
      <c r="E115">
        <v>841.19</v>
      </c>
      <c r="F115">
        <v>855.61</v>
      </c>
      <c r="G115">
        <v>2.8999999999999998E-3</v>
      </c>
      <c r="H115">
        <v>4.0000000000000002E-4</v>
      </c>
      <c r="I115">
        <v>6.1000000000000004E-3</v>
      </c>
      <c r="J115">
        <v>8.9999999999999998E-4</v>
      </c>
      <c r="K115">
        <v>4.4200000000000003E-2</v>
      </c>
      <c r="L115">
        <v>0.91359999999999997</v>
      </c>
      <c r="M115">
        <v>3.1800000000000002E-2</v>
      </c>
      <c r="N115">
        <v>0.29780000000000001</v>
      </c>
      <c r="O115">
        <v>1E-3</v>
      </c>
      <c r="P115">
        <v>0.1454</v>
      </c>
      <c r="Q115" s="1">
        <v>59182.16</v>
      </c>
      <c r="R115">
        <v>0.2059</v>
      </c>
      <c r="S115">
        <v>0.1547</v>
      </c>
      <c r="T115">
        <v>0.63939999999999997</v>
      </c>
      <c r="U115">
        <v>9.26</v>
      </c>
      <c r="V115" s="1">
        <v>67959.13</v>
      </c>
      <c r="W115">
        <v>87.6</v>
      </c>
      <c r="X115" s="1">
        <v>197061.32</v>
      </c>
      <c r="Y115">
        <v>0.73799999999999999</v>
      </c>
      <c r="Z115">
        <v>4.3799999999999999E-2</v>
      </c>
      <c r="AA115">
        <v>0.21820000000000001</v>
      </c>
      <c r="AB115">
        <v>0.26200000000000001</v>
      </c>
      <c r="AC115">
        <v>197.06</v>
      </c>
      <c r="AD115" s="1">
        <v>5362.49</v>
      </c>
      <c r="AE115">
        <v>496.54</v>
      </c>
      <c r="AF115" s="1">
        <v>166160.76</v>
      </c>
      <c r="AG115" t="s">
        <v>3</v>
      </c>
      <c r="AH115" s="1">
        <v>37425</v>
      </c>
      <c r="AI115" s="1">
        <v>56563.22</v>
      </c>
      <c r="AJ115">
        <v>36.049999999999997</v>
      </c>
      <c r="AK115">
        <v>23.8</v>
      </c>
      <c r="AL115">
        <v>27.61</v>
      </c>
      <c r="AM115">
        <v>4.41</v>
      </c>
      <c r="AN115" s="1">
        <v>1821.95</v>
      </c>
      <c r="AO115">
        <v>1.5361</v>
      </c>
      <c r="AP115" s="1">
        <v>1709.09</v>
      </c>
      <c r="AQ115" s="1">
        <v>2297.92</v>
      </c>
      <c r="AR115" s="1">
        <v>7242.45</v>
      </c>
      <c r="AS115">
        <v>609.25</v>
      </c>
      <c r="AT115">
        <v>349.46</v>
      </c>
      <c r="AU115" s="1">
        <v>12208.18</v>
      </c>
      <c r="AV115" s="1">
        <v>6457.77</v>
      </c>
      <c r="AW115">
        <v>0.44219999999999998</v>
      </c>
      <c r="AX115" s="1">
        <v>5730.41</v>
      </c>
      <c r="AY115">
        <v>0.39240000000000003</v>
      </c>
      <c r="AZ115" s="1">
        <v>1778.49</v>
      </c>
      <c r="BA115">
        <v>0.12180000000000001</v>
      </c>
      <c r="BB115">
        <v>638.30999999999995</v>
      </c>
      <c r="BC115">
        <v>4.3700000000000003E-2</v>
      </c>
      <c r="BD115" s="1">
        <v>14604.98</v>
      </c>
      <c r="BE115" s="1">
        <v>5768.9</v>
      </c>
      <c r="BF115">
        <v>1.7436</v>
      </c>
      <c r="BG115">
        <v>0.53080000000000005</v>
      </c>
      <c r="BH115">
        <v>0.2135</v>
      </c>
      <c r="BI115">
        <v>0.1983</v>
      </c>
      <c r="BJ115">
        <v>2.9899999999999999E-2</v>
      </c>
      <c r="BK115">
        <v>2.7400000000000001E-2</v>
      </c>
    </row>
    <row r="116" spans="1:63" x14ac:dyDescent="0.25">
      <c r="A116" t="s">
        <v>117</v>
      </c>
      <c r="B116">
        <v>43810</v>
      </c>
      <c r="C116">
        <v>49.52</v>
      </c>
      <c r="D116">
        <v>32.94</v>
      </c>
      <c r="E116" s="1">
        <v>1631.37</v>
      </c>
      <c r="F116" s="1">
        <v>1527.52</v>
      </c>
      <c r="G116">
        <v>3.8E-3</v>
      </c>
      <c r="H116">
        <v>5.0000000000000001E-4</v>
      </c>
      <c r="I116">
        <v>2.07E-2</v>
      </c>
      <c r="J116">
        <v>8.9999999999999998E-4</v>
      </c>
      <c r="K116">
        <v>2.8000000000000001E-2</v>
      </c>
      <c r="L116">
        <v>0.89480000000000004</v>
      </c>
      <c r="M116">
        <v>5.1200000000000002E-2</v>
      </c>
      <c r="N116">
        <v>0.54490000000000005</v>
      </c>
      <c r="O116">
        <v>2.5000000000000001E-3</v>
      </c>
      <c r="P116">
        <v>0.17349999999999999</v>
      </c>
      <c r="Q116" s="1">
        <v>55519.87</v>
      </c>
      <c r="R116">
        <v>0.21529999999999999</v>
      </c>
      <c r="S116">
        <v>0.19259999999999999</v>
      </c>
      <c r="T116">
        <v>0.59209999999999996</v>
      </c>
      <c r="U116">
        <v>13.32</v>
      </c>
      <c r="V116" s="1">
        <v>71622.039999999994</v>
      </c>
      <c r="W116">
        <v>117.88</v>
      </c>
      <c r="X116" s="1">
        <v>136518.59</v>
      </c>
      <c r="Y116">
        <v>0.67300000000000004</v>
      </c>
      <c r="Z116">
        <v>0.19719999999999999</v>
      </c>
      <c r="AA116">
        <v>0.1298</v>
      </c>
      <c r="AB116">
        <v>0.32700000000000001</v>
      </c>
      <c r="AC116">
        <v>136.52000000000001</v>
      </c>
      <c r="AD116" s="1">
        <v>4190.66</v>
      </c>
      <c r="AE116">
        <v>458.3</v>
      </c>
      <c r="AF116" s="1">
        <v>118622.19</v>
      </c>
      <c r="AG116" t="s">
        <v>3</v>
      </c>
      <c r="AH116" s="1">
        <v>31095</v>
      </c>
      <c r="AI116" s="1">
        <v>48204.95</v>
      </c>
      <c r="AJ116">
        <v>45.93</v>
      </c>
      <c r="AK116">
        <v>26.57</v>
      </c>
      <c r="AL116">
        <v>34.35</v>
      </c>
      <c r="AM116">
        <v>3.96</v>
      </c>
      <c r="AN116" s="1">
        <v>1379.79</v>
      </c>
      <c r="AO116">
        <v>1.0129999999999999</v>
      </c>
      <c r="AP116" s="1">
        <v>1590.52</v>
      </c>
      <c r="AQ116" s="1">
        <v>2052.38</v>
      </c>
      <c r="AR116" s="1">
        <v>6936.69</v>
      </c>
      <c r="AS116">
        <v>698.7</v>
      </c>
      <c r="AT116">
        <v>376.81</v>
      </c>
      <c r="AU116" s="1">
        <v>11655.11</v>
      </c>
      <c r="AV116" s="1">
        <v>7306.71</v>
      </c>
      <c r="AW116">
        <v>0.52739999999999998</v>
      </c>
      <c r="AX116" s="1">
        <v>4199.3</v>
      </c>
      <c r="AY116">
        <v>0.30309999999999998</v>
      </c>
      <c r="AZ116" s="1">
        <v>1278.67</v>
      </c>
      <c r="BA116">
        <v>9.2299999999999993E-2</v>
      </c>
      <c r="BB116" s="1">
        <v>1069.83</v>
      </c>
      <c r="BC116">
        <v>7.7200000000000005E-2</v>
      </c>
      <c r="BD116" s="1">
        <v>13854.51</v>
      </c>
      <c r="BE116" s="1">
        <v>5690.27</v>
      </c>
      <c r="BF116">
        <v>1.8585</v>
      </c>
      <c r="BG116">
        <v>0.50649999999999995</v>
      </c>
      <c r="BH116">
        <v>0.2298</v>
      </c>
      <c r="BI116">
        <v>0.21510000000000001</v>
      </c>
      <c r="BJ116">
        <v>2.8199999999999999E-2</v>
      </c>
      <c r="BK116">
        <v>2.0400000000000001E-2</v>
      </c>
    </row>
    <row r="117" spans="1:63" x14ac:dyDescent="0.25">
      <c r="A117" t="s">
        <v>118</v>
      </c>
      <c r="B117">
        <v>47548</v>
      </c>
      <c r="C117">
        <v>84.81</v>
      </c>
      <c r="D117">
        <v>7.68</v>
      </c>
      <c r="E117">
        <v>651.45000000000005</v>
      </c>
      <c r="F117">
        <v>656.86</v>
      </c>
      <c r="G117">
        <v>1.4E-3</v>
      </c>
      <c r="H117">
        <v>5.9999999999999995E-4</v>
      </c>
      <c r="I117">
        <v>2.0999999999999999E-3</v>
      </c>
      <c r="J117">
        <v>8.0000000000000004E-4</v>
      </c>
      <c r="K117">
        <v>9.7000000000000003E-3</v>
      </c>
      <c r="L117">
        <v>0.97130000000000005</v>
      </c>
      <c r="M117">
        <v>1.41E-2</v>
      </c>
      <c r="N117">
        <v>0.37880000000000003</v>
      </c>
      <c r="O117">
        <v>2.5999999999999999E-3</v>
      </c>
      <c r="P117">
        <v>0.14499999999999999</v>
      </c>
      <c r="Q117" s="1">
        <v>53429.18</v>
      </c>
      <c r="R117">
        <v>0.252</v>
      </c>
      <c r="S117">
        <v>0.18709999999999999</v>
      </c>
      <c r="T117">
        <v>0.56089999999999995</v>
      </c>
      <c r="U117">
        <v>7.11</v>
      </c>
      <c r="V117" s="1">
        <v>67216.22</v>
      </c>
      <c r="W117">
        <v>87.09</v>
      </c>
      <c r="X117" s="1">
        <v>235059.06</v>
      </c>
      <c r="Y117">
        <v>0.5615</v>
      </c>
      <c r="Z117">
        <v>5.9700000000000003E-2</v>
      </c>
      <c r="AA117">
        <v>0.37880000000000003</v>
      </c>
      <c r="AB117">
        <v>0.4385</v>
      </c>
      <c r="AC117">
        <v>235.06</v>
      </c>
      <c r="AD117" s="1">
        <v>6924.76</v>
      </c>
      <c r="AE117">
        <v>479.28</v>
      </c>
      <c r="AF117" s="1">
        <v>176565.4</v>
      </c>
      <c r="AG117" t="s">
        <v>3</v>
      </c>
      <c r="AH117" s="1">
        <v>34565</v>
      </c>
      <c r="AI117" s="1">
        <v>53804.800000000003</v>
      </c>
      <c r="AJ117">
        <v>36.32</v>
      </c>
      <c r="AK117">
        <v>24.92</v>
      </c>
      <c r="AL117">
        <v>27.38</v>
      </c>
      <c r="AM117">
        <v>4.68</v>
      </c>
      <c r="AN117" s="1">
        <v>1980</v>
      </c>
      <c r="AO117">
        <v>1.2903</v>
      </c>
      <c r="AP117" s="1">
        <v>2195.23</v>
      </c>
      <c r="AQ117" s="1">
        <v>2844.55</v>
      </c>
      <c r="AR117" s="1">
        <v>7179.53</v>
      </c>
      <c r="AS117">
        <v>658.93</v>
      </c>
      <c r="AT117">
        <v>410.71</v>
      </c>
      <c r="AU117" s="1">
        <v>13288.96</v>
      </c>
      <c r="AV117" s="1">
        <v>7394.1</v>
      </c>
      <c r="AW117">
        <v>0.4486</v>
      </c>
      <c r="AX117" s="1">
        <v>6264.65</v>
      </c>
      <c r="AY117">
        <v>0.38009999999999999</v>
      </c>
      <c r="AZ117" s="1">
        <v>1961.9</v>
      </c>
      <c r="BA117">
        <v>0.11899999999999999</v>
      </c>
      <c r="BB117">
        <v>860.95</v>
      </c>
      <c r="BC117">
        <v>5.2200000000000003E-2</v>
      </c>
      <c r="BD117" s="1">
        <v>16481.59</v>
      </c>
      <c r="BE117" s="1">
        <v>6835.84</v>
      </c>
      <c r="BF117">
        <v>2.077</v>
      </c>
      <c r="BG117">
        <v>0.50039999999999996</v>
      </c>
      <c r="BH117">
        <v>0.22850000000000001</v>
      </c>
      <c r="BI117">
        <v>0.2145</v>
      </c>
      <c r="BJ117">
        <v>3.4299999999999997E-2</v>
      </c>
      <c r="BK117">
        <v>2.23E-2</v>
      </c>
    </row>
    <row r="118" spans="1:63" x14ac:dyDescent="0.25">
      <c r="A118" t="s">
        <v>119</v>
      </c>
      <c r="B118">
        <v>49320</v>
      </c>
      <c r="C118">
        <v>75.67</v>
      </c>
      <c r="D118">
        <v>8.1300000000000008</v>
      </c>
      <c r="E118">
        <v>615.36</v>
      </c>
      <c r="F118">
        <v>599.83000000000004</v>
      </c>
      <c r="G118">
        <v>2.7000000000000001E-3</v>
      </c>
      <c r="H118">
        <v>8.0000000000000004E-4</v>
      </c>
      <c r="I118">
        <v>6.6E-3</v>
      </c>
      <c r="J118">
        <v>1E-3</v>
      </c>
      <c r="K118">
        <v>2.58E-2</v>
      </c>
      <c r="L118">
        <v>0.9385</v>
      </c>
      <c r="M118">
        <v>2.47E-2</v>
      </c>
      <c r="N118">
        <v>0.34460000000000002</v>
      </c>
      <c r="O118">
        <v>5.9999999999999995E-4</v>
      </c>
      <c r="P118">
        <v>0.14480000000000001</v>
      </c>
      <c r="Q118" s="1">
        <v>56350.31</v>
      </c>
      <c r="R118">
        <v>0.22620000000000001</v>
      </c>
      <c r="S118">
        <v>0.15859999999999999</v>
      </c>
      <c r="T118">
        <v>0.61519999999999997</v>
      </c>
      <c r="U118">
        <v>7.4</v>
      </c>
      <c r="V118" s="1">
        <v>67953.98</v>
      </c>
      <c r="W118">
        <v>79.099999999999994</v>
      </c>
      <c r="X118" s="1">
        <v>200194.16</v>
      </c>
      <c r="Y118">
        <v>0.70099999999999996</v>
      </c>
      <c r="Z118">
        <v>5.1499999999999997E-2</v>
      </c>
      <c r="AA118">
        <v>0.2475</v>
      </c>
      <c r="AB118">
        <v>0.29899999999999999</v>
      </c>
      <c r="AC118">
        <v>200.19</v>
      </c>
      <c r="AD118" s="1">
        <v>6157.32</v>
      </c>
      <c r="AE118">
        <v>542.44000000000005</v>
      </c>
      <c r="AF118" s="1">
        <v>171058.46</v>
      </c>
      <c r="AG118" t="s">
        <v>3</v>
      </c>
      <c r="AH118" s="1">
        <v>36627</v>
      </c>
      <c r="AI118" s="1">
        <v>54075.13</v>
      </c>
      <c r="AJ118">
        <v>40.15</v>
      </c>
      <c r="AK118">
        <v>25.82</v>
      </c>
      <c r="AL118">
        <v>29.58</v>
      </c>
      <c r="AM118">
        <v>4.63</v>
      </c>
      <c r="AN118" s="1">
        <v>1632.03</v>
      </c>
      <c r="AO118">
        <v>1.4459</v>
      </c>
      <c r="AP118" s="1">
        <v>2034.48</v>
      </c>
      <c r="AQ118" s="1">
        <v>2539.83</v>
      </c>
      <c r="AR118" s="1">
        <v>7498.6</v>
      </c>
      <c r="AS118">
        <v>674.9</v>
      </c>
      <c r="AT118">
        <v>379.14</v>
      </c>
      <c r="AU118" s="1">
        <v>13126.95</v>
      </c>
      <c r="AV118" s="1">
        <v>7206.96</v>
      </c>
      <c r="AW118">
        <v>0.4476</v>
      </c>
      <c r="AX118" s="1">
        <v>6255.89</v>
      </c>
      <c r="AY118">
        <v>0.3886</v>
      </c>
      <c r="AZ118" s="1">
        <v>1891.11</v>
      </c>
      <c r="BA118">
        <v>0.11749999999999999</v>
      </c>
      <c r="BB118">
        <v>745.99</v>
      </c>
      <c r="BC118">
        <v>4.6300000000000001E-2</v>
      </c>
      <c r="BD118" s="1">
        <v>16099.94</v>
      </c>
      <c r="BE118" s="1">
        <v>6169.31</v>
      </c>
      <c r="BF118">
        <v>1.8531</v>
      </c>
      <c r="BG118">
        <v>0.51</v>
      </c>
      <c r="BH118">
        <v>0.2157</v>
      </c>
      <c r="BI118">
        <v>0.222</v>
      </c>
      <c r="BJ118">
        <v>3.49E-2</v>
      </c>
      <c r="BK118">
        <v>1.7399999999999999E-2</v>
      </c>
    </row>
    <row r="119" spans="1:63" x14ac:dyDescent="0.25">
      <c r="A119" t="s">
        <v>120</v>
      </c>
      <c r="B119">
        <v>49981</v>
      </c>
      <c r="C119">
        <v>26.48</v>
      </c>
      <c r="D119">
        <v>167.75</v>
      </c>
      <c r="E119" s="1">
        <v>4441.4399999999996</v>
      </c>
      <c r="F119" s="1">
        <v>4372.91</v>
      </c>
      <c r="G119">
        <v>4.8800000000000003E-2</v>
      </c>
      <c r="H119">
        <v>8.9999999999999998E-4</v>
      </c>
      <c r="I119">
        <v>7.3300000000000004E-2</v>
      </c>
      <c r="J119">
        <v>1.1000000000000001E-3</v>
      </c>
      <c r="K119">
        <v>4.8599999999999997E-2</v>
      </c>
      <c r="L119">
        <v>0.7792</v>
      </c>
      <c r="M119">
        <v>4.82E-2</v>
      </c>
      <c r="N119">
        <v>0.17660000000000001</v>
      </c>
      <c r="O119">
        <v>2.4899999999999999E-2</v>
      </c>
      <c r="P119">
        <v>0.1205</v>
      </c>
      <c r="Q119" s="1">
        <v>73865.22</v>
      </c>
      <c r="R119">
        <v>0.15409999999999999</v>
      </c>
      <c r="S119">
        <v>0.1908</v>
      </c>
      <c r="T119">
        <v>0.65510000000000002</v>
      </c>
      <c r="U119">
        <v>26.69</v>
      </c>
      <c r="V119" s="1">
        <v>97882.1</v>
      </c>
      <c r="W119">
        <v>164.6</v>
      </c>
      <c r="X119" s="1">
        <v>245292.5</v>
      </c>
      <c r="Y119">
        <v>0.76280000000000003</v>
      </c>
      <c r="Z119">
        <v>0.20269999999999999</v>
      </c>
      <c r="AA119">
        <v>3.44E-2</v>
      </c>
      <c r="AB119">
        <v>0.23719999999999999</v>
      </c>
      <c r="AC119">
        <v>245.29</v>
      </c>
      <c r="AD119" s="1">
        <v>9968.52</v>
      </c>
      <c r="AE119">
        <v>995.4</v>
      </c>
      <c r="AF119" s="1">
        <v>243173.16</v>
      </c>
      <c r="AG119" t="s">
        <v>3</v>
      </c>
      <c r="AH119" s="1">
        <v>47762</v>
      </c>
      <c r="AI119" s="1">
        <v>94180.800000000003</v>
      </c>
      <c r="AJ119">
        <v>67.760000000000005</v>
      </c>
      <c r="AK119">
        <v>38.94</v>
      </c>
      <c r="AL119">
        <v>42.75</v>
      </c>
      <c r="AM119">
        <v>5</v>
      </c>
      <c r="AN119" s="1">
        <v>1416.55</v>
      </c>
      <c r="AO119">
        <v>0.71040000000000003</v>
      </c>
      <c r="AP119" s="1">
        <v>1512.27</v>
      </c>
      <c r="AQ119" s="1">
        <v>2036.77</v>
      </c>
      <c r="AR119" s="1">
        <v>7323.4</v>
      </c>
      <c r="AS119">
        <v>819.75</v>
      </c>
      <c r="AT119">
        <v>391.97</v>
      </c>
      <c r="AU119" s="1">
        <v>12084.17</v>
      </c>
      <c r="AV119" s="1">
        <v>2798.87</v>
      </c>
      <c r="AW119">
        <v>0.2135</v>
      </c>
      <c r="AX119" s="1">
        <v>8813.7000000000007</v>
      </c>
      <c r="AY119">
        <v>0.67230000000000001</v>
      </c>
      <c r="AZ119" s="1">
        <v>1045</v>
      </c>
      <c r="BA119">
        <v>7.9699999999999993E-2</v>
      </c>
      <c r="BB119">
        <v>453.03</v>
      </c>
      <c r="BC119">
        <v>3.4599999999999999E-2</v>
      </c>
      <c r="BD119" s="1">
        <v>13110.6</v>
      </c>
      <c r="BE119" s="1">
        <v>1403.17</v>
      </c>
      <c r="BF119">
        <v>0.15720000000000001</v>
      </c>
      <c r="BG119">
        <v>0.59119999999999995</v>
      </c>
      <c r="BH119">
        <v>0.2306</v>
      </c>
      <c r="BI119">
        <v>0.13769999999999999</v>
      </c>
      <c r="BJ119">
        <v>2.5999999999999999E-2</v>
      </c>
      <c r="BK119">
        <v>1.4500000000000001E-2</v>
      </c>
    </row>
    <row r="120" spans="1:63" x14ac:dyDescent="0.25">
      <c r="A120" t="s">
        <v>121</v>
      </c>
      <c r="B120">
        <v>47431</v>
      </c>
      <c r="C120">
        <v>83.76</v>
      </c>
      <c r="D120">
        <v>7.89</v>
      </c>
      <c r="E120">
        <v>660.48</v>
      </c>
      <c r="F120">
        <v>660.65</v>
      </c>
      <c r="G120">
        <v>3.8999999999999998E-3</v>
      </c>
      <c r="H120">
        <v>4.0000000000000002E-4</v>
      </c>
      <c r="I120">
        <v>7.6E-3</v>
      </c>
      <c r="J120">
        <v>6.9999999999999999E-4</v>
      </c>
      <c r="K120">
        <v>5.9499999999999997E-2</v>
      </c>
      <c r="L120">
        <v>0.90139999999999998</v>
      </c>
      <c r="M120">
        <v>2.6499999999999999E-2</v>
      </c>
      <c r="N120">
        <v>0.3125</v>
      </c>
      <c r="O120">
        <v>4.0000000000000001E-3</v>
      </c>
      <c r="P120">
        <v>0.13950000000000001</v>
      </c>
      <c r="Q120" s="1">
        <v>57263.16</v>
      </c>
      <c r="R120">
        <v>0.1905</v>
      </c>
      <c r="S120">
        <v>0.16900000000000001</v>
      </c>
      <c r="T120">
        <v>0.64039999999999997</v>
      </c>
      <c r="U120">
        <v>7.54</v>
      </c>
      <c r="V120" s="1">
        <v>68351.72</v>
      </c>
      <c r="W120">
        <v>84.98</v>
      </c>
      <c r="X120" s="1">
        <v>205895.27</v>
      </c>
      <c r="Y120">
        <v>0.74919999999999998</v>
      </c>
      <c r="Z120">
        <v>5.11E-2</v>
      </c>
      <c r="AA120">
        <v>0.19969999999999999</v>
      </c>
      <c r="AB120">
        <v>0.25080000000000002</v>
      </c>
      <c r="AC120">
        <v>205.9</v>
      </c>
      <c r="AD120" s="1">
        <v>5535.13</v>
      </c>
      <c r="AE120">
        <v>532.04</v>
      </c>
      <c r="AF120" s="1">
        <v>172162.28</v>
      </c>
      <c r="AG120" t="s">
        <v>3</v>
      </c>
      <c r="AH120" s="1">
        <v>36641</v>
      </c>
      <c r="AI120" s="1">
        <v>56585.63</v>
      </c>
      <c r="AJ120">
        <v>36.869999999999997</v>
      </c>
      <c r="AK120">
        <v>24.04</v>
      </c>
      <c r="AL120">
        <v>28.65</v>
      </c>
      <c r="AM120">
        <v>4.4800000000000004</v>
      </c>
      <c r="AN120" s="1">
        <v>1876.45</v>
      </c>
      <c r="AO120">
        <v>1.5798000000000001</v>
      </c>
      <c r="AP120" s="1">
        <v>1912.21</v>
      </c>
      <c r="AQ120" s="1">
        <v>2359.3000000000002</v>
      </c>
      <c r="AR120" s="1">
        <v>7361.25</v>
      </c>
      <c r="AS120">
        <v>571.58000000000004</v>
      </c>
      <c r="AT120">
        <v>369.28</v>
      </c>
      <c r="AU120" s="1">
        <v>12573.61</v>
      </c>
      <c r="AV120" s="1">
        <v>6692.86</v>
      </c>
      <c r="AW120">
        <v>0.43099999999999999</v>
      </c>
      <c r="AX120" s="1">
        <v>5988.08</v>
      </c>
      <c r="AY120">
        <v>0.3856</v>
      </c>
      <c r="AZ120" s="1">
        <v>2119.23</v>
      </c>
      <c r="BA120">
        <v>0.13650000000000001</v>
      </c>
      <c r="BB120">
        <v>730.15</v>
      </c>
      <c r="BC120">
        <v>4.7E-2</v>
      </c>
      <c r="BD120" s="1">
        <v>15530.32</v>
      </c>
      <c r="BE120" s="1">
        <v>5537.46</v>
      </c>
      <c r="BF120">
        <v>1.7054</v>
      </c>
      <c r="BG120">
        <v>0.51749999999999996</v>
      </c>
      <c r="BH120">
        <v>0.21210000000000001</v>
      </c>
      <c r="BI120">
        <v>0.20899999999999999</v>
      </c>
      <c r="BJ120">
        <v>3.09E-2</v>
      </c>
      <c r="BK120">
        <v>3.0499999999999999E-2</v>
      </c>
    </row>
    <row r="121" spans="1:63" x14ac:dyDescent="0.25">
      <c r="A121" t="s">
        <v>122</v>
      </c>
      <c r="B121">
        <v>43828</v>
      </c>
      <c r="C121">
        <v>15.86</v>
      </c>
      <c r="D121">
        <v>130.59</v>
      </c>
      <c r="E121" s="1">
        <v>2070.75</v>
      </c>
      <c r="F121" s="1">
        <v>1875.43</v>
      </c>
      <c r="G121">
        <v>3.7000000000000002E-3</v>
      </c>
      <c r="H121">
        <v>6.9999999999999999E-4</v>
      </c>
      <c r="I121">
        <v>9.1499999999999998E-2</v>
      </c>
      <c r="J121">
        <v>1.6999999999999999E-3</v>
      </c>
      <c r="K121">
        <v>3.1899999999999998E-2</v>
      </c>
      <c r="L121">
        <v>0.76670000000000005</v>
      </c>
      <c r="M121">
        <v>0.1038</v>
      </c>
      <c r="N121">
        <v>0.93600000000000005</v>
      </c>
      <c r="O121">
        <v>5.0000000000000001E-3</v>
      </c>
      <c r="P121">
        <v>0.17649999999999999</v>
      </c>
      <c r="Q121" s="1">
        <v>58288.71</v>
      </c>
      <c r="R121">
        <v>0.2072</v>
      </c>
      <c r="S121">
        <v>0.20730000000000001</v>
      </c>
      <c r="T121">
        <v>0.58550000000000002</v>
      </c>
      <c r="U121">
        <v>16.28</v>
      </c>
      <c r="V121" s="1">
        <v>77064.39</v>
      </c>
      <c r="W121">
        <v>123.98</v>
      </c>
      <c r="X121" s="1">
        <v>106776.89</v>
      </c>
      <c r="Y121">
        <v>0.65139999999999998</v>
      </c>
      <c r="Z121">
        <v>0.2432</v>
      </c>
      <c r="AA121">
        <v>0.10539999999999999</v>
      </c>
      <c r="AB121">
        <v>0.34860000000000002</v>
      </c>
      <c r="AC121">
        <v>106.78</v>
      </c>
      <c r="AD121" s="1">
        <v>3423.8</v>
      </c>
      <c r="AE121">
        <v>412.53</v>
      </c>
      <c r="AF121" s="1">
        <v>89281.66</v>
      </c>
      <c r="AG121" t="s">
        <v>3</v>
      </c>
      <c r="AH121" s="1">
        <v>28249</v>
      </c>
      <c r="AI121" s="1">
        <v>43223.64</v>
      </c>
      <c r="AJ121">
        <v>45.28</v>
      </c>
      <c r="AK121">
        <v>29.42</v>
      </c>
      <c r="AL121">
        <v>33.08</v>
      </c>
      <c r="AM121">
        <v>4.43</v>
      </c>
      <c r="AN121">
        <v>237.2</v>
      </c>
      <c r="AO121">
        <v>0.89810000000000001</v>
      </c>
      <c r="AP121" s="1">
        <v>1684.68</v>
      </c>
      <c r="AQ121" s="1">
        <v>2434.64</v>
      </c>
      <c r="AR121" s="1">
        <v>7421.34</v>
      </c>
      <c r="AS121">
        <v>734.01</v>
      </c>
      <c r="AT121">
        <v>374.11</v>
      </c>
      <c r="AU121" s="1">
        <v>12648.79</v>
      </c>
      <c r="AV121" s="1">
        <v>9164.6200000000008</v>
      </c>
      <c r="AW121">
        <v>0.60409999999999997</v>
      </c>
      <c r="AX121" s="1">
        <v>3231.31</v>
      </c>
      <c r="AY121">
        <v>0.21299999999999999</v>
      </c>
      <c r="AZ121" s="1">
        <v>1250.3</v>
      </c>
      <c r="BA121">
        <v>8.2400000000000001E-2</v>
      </c>
      <c r="BB121" s="1">
        <v>1525.59</v>
      </c>
      <c r="BC121">
        <v>0.10059999999999999</v>
      </c>
      <c r="BD121" s="1">
        <v>15171.83</v>
      </c>
      <c r="BE121" s="1">
        <v>6842.62</v>
      </c>
      <c r="BF121">
        <v>2.8075999999999999</v>
      </c>
      <c r="BG121">
        <v>0.50780000000000003</v>
      </c>
      <c r="BH121">
        <v>0.21659999999999999</v>
      </c>
      <c r="BI121">
        <v>0.23269999999999999</v>
      </c>
      <c r="BJ121">
        <v>2.8500000000000001E-2</v>
      </c>
      <c r="BK121">
        <v>1.4500000000000001E-2</v>
      </c>
    </row>
    <row r="122" spans="1:63" x14ac:dyDescent="0.25">
      <c r="A122" t="s">
        <v>123</v>
      </c>
      <c r="B122">
        <v>49999</v>
      </c>
      <c r="C122">
        <v>23.48</v>
      </c>
      <c r="D122">
        <v>95.79</v>
      </c>
      <c r="E122" s="1">
        <v>2248.89</v>
      </c>
      <c r="F122" s="1">
        <v>2129.4499999999998</v>
      </c>
      <c r="G122">
        <v>1.7299999999999999E-2</v>
      </c>
      <c r="H122">
        <v>1.1000000000000001E-3</v>
      </c>
      <c r="I122">
        <v>4.1500000000000002E-2</v>
      </c>
      <c r="J122">
        <v>1.1000000000000001E-3</v>
      </c>
      <c r="K122">
        <v>4.9000000000000002E-2</v>
      </c>
      <c r="L122">
        <v>0.83579999999999999</v>
      </c>
      <c r="M122">
        <v>5.4300000000000001E-2</v>
      </c>
      <c r="N122">
        <v>0.37990000000000002</v>
      </c>
      <c r="O122">
        <v>1.95E-2</v>
      </c>
      <c r="P122">
        <v>0.1431</v>
      </c>
      <c r="Q122" s="1">
        <v>64195.54</v>
      </c>
      <c r="R122">
        <v>0.16650000000000001</v>
      </c>
      <c r="S122">
        <v>0.1673</v>
      </c>
      <c r="T122">
        <v>0.66610000000000003</v>
      </c>
      <c r="U122">
        <v>17.309999999999999</v>
      </c>
      <c r="V122" s="1">
        <v>82480.240000000005</v>
      </c>
      <c r="W122">
        <v>126.17</v>
      </c>
      <c r="X122" s="1">
        <v>185394.92</v>
      </c>
      <c r="Y122">
        <v>0.69289999999999996</v>
      </c>
      <c r="Z122">
        <v>0.26140000000000002</v>
      </c>
      <c r="AA122">
        <v>4.5600000000000002E-2</v>
      </c>
      <c r="AB122">
        <v>0.30709999999999998</v>
      </c>
      <c r="AC122">
        <v>185.39</v>
      </c>
      <c r="AD122" s="1">
        <v>7512.77</v>
      </c>
      <c r="AE122">
        <v>723.75</v>
      </c>
      <c r="AF122" s="1">
        <v>170722.98</v>
      </c>
      <c r="AG122" t="s">
        <v>3</v>
      </c>
      <c r="AH122" s="1">
        <v>36313</v>
      </c>
      <c r="AI122" s="1">
        <v>60362.1</v>
      </c>
      <c r="AJ122">
        <v>62.51</v>
      </c>
      <c r="AK122">
        <v>37.119999999999997</v>
      </c>
      <c r="AL122">
        <v>44.89</v>
      </c>
      <c r="AM122">
        <v>4.92</v>
      </c>
      <c r="AN122" s="1">
        <v>1483.43</v>
      </c>
      <c r="AO122">
        <v>0.94879999999999998</v>
      </c>
      <c r="AP122" s="1">
        <v>1606.46</v>
      </c>
      <c r="AQ122" s="1">
        <v>1988.77</v>
      </c>
      <c r="AR122" s="1">
        <v>7020.7</v>
      </c>
      <c r="AS122">
        <v>692.71</v>
      </c>
      <c r="AT122">
        <v>338.48</v>
      </c>
      <c r="AU122" s="1">
        <v>11647.12</v>
      </c>
      <c r="AV122" s="1">
        <v>4504.01</v>
      </c>
      <c r="AW122">
        <v>0.32929999999999998</v>
      </c>
      <c r="AX122" s="1">
        <v>7031.42</v>
      </c>
      <c r="AY122">
        <v>0.51419999999999999</v>
      </c>
      <c r="AZ122" s="1">
        <v>1344.33</v>
      </c>
      <c r="BA122">
        <v>9.8299999999999998E-2</v>
      </c>
      <c r="BB122">
        <v>795.77</v>
      </c>
      <c r="BC122">
        <v>5.8200000000000002E-2</v>
      </c>
      <c r="BD122" s="1">
        <v>13675.52</v>
      </c>
      <c r="BE122" s="1">
        <v>2948.94</v>
      </c>
      <c r="BF122">
        <v>0.59850000000000003</v>
      </c>
      <c r="BG122">
        <v>0.54390000000000005</v>
      </c>
      <c r="BH122">
        <v>0.22689999999999999</v>
      </c>
      <c r="BI122">
        <v>0.18809999999999999</v>
      </c>
      <c r="BJ122">
        <v>2.4199999999999999E-2</v>
      </c>
      <c r="BK122">
        <v>1.7000000000000001E-2</v>
      </c>
    </row>
    <row r="123" spans="1:63" x14ac:dyDescent="0.25">
      <c r="A123" t="s">
        <v>124</v>
      </c>
      <c r="B123">
        <v>45336</v>
      </c>
      <c r="C123">
        <v>53.1</v>
      </c>
      <c r="D123">
        <v>18.54</v>
      </c>
      <c r="E123">
        <v>984.28</v>
      </c>
      <c r="F123">
        <v>940.55</v>
      </c>
      <c r="G123">
        <v>3.5000000000000001E-3</v>
      </c>
      <c r="H123">
        <v>5.0000000000000001E-4</v>
      </c>
      <c r="I123">
        <v>6.1000000000000004E-3</v>
      </c>
      <c r="J123">
        <v>8.0000000000000004E-4</v>
      </c>
      <c r="K123">
        <v>2.7699999999999999E-2</v>
      </c>
      <c r="L123">
        <v>0.93149999999999999</v>
      </c>
      <c r="M123">
        <v>2.9899999999999999E-2</v>
      </c>
      <c r="N123">
        <v>0.39900000000000002</v>
      </c>
      <c r="O123">
        <v>6.1000000000000004E-3</v>
      </c>
      <c r="P123">
        <v>0.14549999999999999</v>
      </c>
      <c r="Q123" s="1">
        <v>56244.36</v>
      </c>
      <c r="R123">
        <v>0.21729999999999999</v>
      </c>
      <c r="S123">
        <v>0.2235</v>
      </c>
      <c r="T123">
        <v>0.55920000000000003</v>
      </c>
      <c r="U123">
        <v>8.81</v>
      </c>
      <c r="V123" s="1">
        <v>77601.240000000005</v>
      </c>
      <c r="W123">
        <v>106.79</v>
      </c>
      <c r="X123" s="1">
        <v>176242.24</v>
      </c>
      <c r="Y123">
        <v>0.77500000000000002</v>
      </c>
      <c r="Z123">
        <v>0.1241</v>
      </c>
      <c r="AA123">
        <v>0.1009</v>
      </c>
      <c r="AB123">
        <v>0.22500000000000001</v>
      </c>
      <c r="AC123">
        <v>176.24</v>
      </c>
      <c r="AD123" s="1">
        <v>5025.59</v>
      </c>
      <c r="AE123">
        <v>534.89</v>
      </c>
      <c r="AF123" s="1">
        <v>157704.95000000001</v>
      </c>
      <c r="AG123" t="s">
        <v>3</v>
      </c>
      <c r="AH123" s="1">
        <v>35049</v>
      </c>
      <c r="AI123" s="1">
        <v>53802.71</v>
      </c>
      <c r="AJ123">
        <v>43.89</v>
      </c>
      <c r="AK123">
        <v>25.55</v>
      </c>
      <c r="AL123">
        <v>30.92</v>
      </c>
      <c r="AM123">
        <v>4.33</v>
      </c>
      <c r="AN123" s="1">
        <v>1544.16</v>
      </c>
      <c r="AO123">
        <v>1.1603000000000001</v>
      </c>
      <c r="AP123" s="1">
        <v>1799.93</v>
      </c>
      <c r="AQ123" s="1">
        <v>2151.9899999999998</v>
      </c>
      <c r="AR123" s="1">
        <v>6878.36</v>
      </c>
      <c r="AS123">
        <v>692.02</v>
      </c>
      <c r="AT123">
        <v>355.18</v>
      </c>
      <c r="AU123" s="1">
        <v>11877.48</v>
      </c>
      <c r="AV123" s="1">
        <v>6792.25</v>
      </c>
      <c r="AW123">
        <v>0.47210000000000002</v>
      </c>
      <c r="AX123" s="1">
        <v>4986.93</v>
      </c>
      <c r="AY123">
        <v>0.34670000000000001</v>
      </c>
      <c r="AZ123" s="1">
        <v>1650.98</v>
      </c>
      <c r="BA123">
        <v>0.1148</v>
      </c>
      <c r="BB123">
        <v>955.91</v>
      </c>
      <c r="BC123">
        <v>6.6400000000000001E-2</v>
      </c>
      <c r="BD123" s="1">
        <v>14386.06</v>
      </c>
      <c r="BE123" s="1">
        <v>5562.47</v>
      </c>
      <c r="BF123">
        <v>1.5437000000000001</v>
      </c>
      <c r="BG123">
        <v>0.50760000000000005</v>
      </c>
      <c r="BH123">
        <v>0.22539999999999999</v>
      </c>
      <c r="BI123">
        <v>0.21859999999999999</v>
      </c>
      <c r="BJ123">
        <v>3.0499999999999999E-2</v>
      </c>
      <c r="BK123">
        <v>1.7899999999999999E-2</v>
      </c>
    </row>
    <row r="124" spans="1:63" x14ac:dyDescent="0.25">
      <c r="A124" t="s">
        <v>125</v>
      </c>
      <c r="B124">
        <v>45344</v>
      </c>
      <c r="C124">
        <v>36.14</v>
      </c>
      <c r="D124">
        <v>32.35</v>
      </c>
      <c r="E124" s="1">
        <v>1169.06</v>
      </c>
      <c r="F124" s="1">
        <v>1111.73</v>
      </c>
      <c r="G124">
        <v>2.7000000000000001E-3</v>
      </c>
      <c r="H124">
        <v>2.9999999999999997E-4</v>
      </c>
      <c r="I124">
        <v>3.7499999999999999E-2</v>
      </c>
      <c r="J124">
        <v>1.1999999999999999E-3</v>
      </c>
      <c r="K124">
        <v>1.5900000000000001E-2</v>
      </c>
      <c r="L124">
        <v>0.87960000000000005</v>
      </c>
      <c r="M124">
        <v>6.2899999999999998E-2</v>
      </c>
      <c r="N124">
        <v>0.91249999999999998</v>
      </c>
      <c r="O124">
        <v>6.9999999999999999E-4</v>
      </c>
      <c r="P124">
        <v>0.18190000000000001</v>
      </c>
      <c r="Q124" s="1">
        <v>56860.74</v>
      </c>
      <c r="R124">
        <v>0.20649999999999999</v>
      </c>
      <c r="S124">
        <v>0.20749999999999999</v>
      </c>
      <c r="T124">
        <v>0.58599999999999997</v>
      </c>
      <c r="U124">
        <v>10.57</v>
      </c>
      <c r="V124" s="1">
        <v>73002.320000000007</v>
      </c>
      <c r="W124">
        <v>106.23</v>
      </c>
      <c r="X124" s="1">
        <v>118902.62</v>
      </c>
      <c r="Y124">
        <v>0.63519999999999999</v>
      </c>
      <c r="Z124">
        <v>0.21060000000000001</v>
      </c>
      <c r="AA124">
        <v>0.1542</v>
      </c>
      <c r="AB124">
        <v>0.36480000000000001</v>
      </c>
      <c r="AC124">
        <v>118.9</v>
      </c>
      <c r="AD124" s="1">
        <v>3329.76</v>
      </c>
      <c r="AE124">
        <v>340.85</v>
      </c>
      <c r="AF124" s="1">
        <v>97463.56</v>
      </c>
      <c r="AG124" t="s">
        <v>3</v>
      </c>
      <c r="AH124" s="1">
        <v>29314</v>
      </c>
      <c r="AI124" s="1">
        <v>43235.360000000001</v>
      </c>
      <c r="AJ124">
        <v>39.42</v>
      </c>
      <c r="AK124">
        <v>25.12</v>
      </c>
      <c r="AL124">
        <v>29.38</v>
      </c>
      <c r="AM124">
        <v>4.33</v>
      </c>
      <c r="AN124">
        <v>774.84</v>
      </c>
      <c r="AO124">
        <v>0.87560000000000004</v>
      </c>
      <c r="AP124" s="1">
        <v>1775.75</v>
      </c>
      <c r="AQ124" s="1">
        <v>2506.6999999999998</v>
      </c>
      <c r="AR124" s="1">
        <v>7802.14</v>
      </c>
      <c r="AS124">
        <v>708.16</v>
      </c>
      <c r="AT124">
        <v>391.24</v>
      </c>
      <c r="AU124" s="1">
        <v>13183.99</v>
      </c>
      <c r="AV124" s="1">
        <v>9388.76</v>
      </c>
      <c r="AW124">
        <v>0.61829999999999996</v>
      </c>
      <c r="AX124" s="1">
        <v>2973.64</v>
      </c>
      <c r="AY124">
        <v>0.1958</v>
      </c>
      <c r="AZ124" s="1">
        <v>1376.75</v>
      </c>
      <c r="BA124">
        <v>9.0700000000000003E-2</v>
      </c>
      <c r="BB124" s="1">
        <v>1445.07</v>
      </c>
      <c r="BC124">
        <v>9.5200000000000007E-2</v>
      </c>
      <c r="BD124" s="1">
        <v>15184.23</v>
      </c>
      <c r="BE124" s="1">
        <v>8017.51</v>
      </c>
      <c r="BF124">
        <v>3.4601999999999999</v>
      </c>
      <c r="BG124">
        <v>0.51390000000000002</v>
      </c>
      <c r="BH124">
        <v>0.2276</v>
      </c>
      <c r="BI124">
        <v>0.2107</v>
      </c>
      <c r="BJ124">
        <v>3.2500000000000001E-2</v>
      </c>
      <c r="BK124">
        <v>1.5299999999999999E-2</v>
      </c>
    </row>
    <row r="125" spans="1:63" x14ac:dyDescent="0.25">
      <c r="A125" t="s">
        <v>126</v>
      </c>
      <c r="B125">
        <v>46433</v>
      </c>
      <c r="C125">
        <v>90.38</v>
      </c>
      <c r="D125">
        <v>14.17</v>
      </c>
      <c r="E125" s="1">
        <v>1281.05</v>
      </c>
      <c r="F125" s="1">
        <v>1277.99</v>
      </c>
      <c r="G125">
        <v>1.2999999999999999E-3</v>
      </c>
      <c r="H125">
        <v>5.9999999999999995E-4</v>
      </c>
      <c r="I125">
        <v>4.7000000000000002E-3</v>
      </c>
      <c r="J125">
        <v>4.0000000000000002E-4</v>
      </c>
      <c r="K125">
        <v>8.8000000000000005E-3</v>
      </c>
      <c r="L125">
        <v>0.97119999999999995</v>
      </c>
      <c r="M125">
        <v>1.3100000000000001E-2</v>
      </c>
      <c r="N125">
        <v>0.36349999999999999</v>
      </c>
      <c r="O125">
        <v>8.9999999999999998E-4</v>
      </c>
      <c r="P125">
        <v>0.1396</v>
      </c>
      <c r="Q125" s="1">
        <v>56998.79</v>
      </c>
      <c r="R125">
        <v>0.20960000000000001</v>
      </c>
      <c r="S125">
        <v>0.1948</v>
      </c>
      <c r="T125">
        <v>0.59560000000000002</v>
      </c>
      <c r="U125">
        <v>10.81</v>
      </c>
      <c r="V125" s="1">
        <v>71745.67</v>
      </c>
      <c r="W125">
        <v>113.62</v>
      </c>
      <c r="X125" s="1">
        <v>182472.45</v>
      </c>
      <c r="Y125">
        <v>0.69279999999999997</v>
      </c>
      <c r="Z125">
        <v>8.8300000000000003E-2</v>
      </c>
      <c r="AA125">
        <v>0.21890000000000001</v>
      </c>
      <c r="AB125">
        <v>0.30719999999999997</v>
      </c>
      <c r="AC125">
        <v>182.47</v>
      </c>
      <c r="AD125" s="1">
        <v>4838.6099999999997</v>
      </c>
      <c r="AE125">
        <v>442.55</v>
      </c>
      <c r="AF125" s="1">
        <v>142776.71</v>
      </c>
      <c r="AG125" t="s">
        <v>3</v>
      </c>
      <c r="AH125" s="1">
        <v>35942</v>
      </c>
      <c r="AI125" s="1">
        <v>57251.45</v>
      </c>
      <c r="AJ125">
        <v>37.130000000000003</v>
      </c>
      <c r="AK125">
        <v>23.66</v>
      </c>
      <c r="AL125">
        <v>26.09</v>
      </c>
      <c r="AM125">
        <v>4.54</v>
      </c>
      <c r="AN125" s="1">
        <v>1509.16</v>
      </c>
      <c r="AO125">
        <v>1.0697000000000001</v>
      </c>
      <c r="AP125" s="1">
        <v>1511.99</v>
      </c>
      <c r="AQ125" s="1">
        <v>2258.09</v>
      </c>
      <c r="AR125" s="1">
        <v>6592.28</v>
      </c>
      <c r="AS125">
        <v>573.76</v>
      </c>
      <c r="AT125">
        <v>336.24</v>
      </c>
      <c r="AU125" s="1">
        <v>11272.34</v>
      </c>
      <c r="AV125" s="1">
        <v>6604.18</v>
      </c>
      <c r="AW125">
        <v>0.49370000000000003</v>
      </c>
      <c r="AX125" s="1">
        <v>4371.8</v>
      </c>
      <c r="AY125">
        <v>0.32679999999999998</v>
      </c>
      <c r="AZ125" s="1">
        <v>1636.71</v>
      </c>
      <c r="BA125">
        <v>0.12230000000000001</v>
      </c>
      <c r="BB125">
        <v>765.41</v>
      </c>
      <c r="BC125">
        <v>5.7200000000000001E-2</v>
      </c>
      <c r="BD125" s="1">
        <v>13378.1</v>
      </c>
      <c r="BE125" s="1">
        <v>6082.23</v>
      </c>
      <c r="BF125">
        <v>1.6896</v>
      </c>
      <c r="BG125">
        <v>0.52500000000000002</v>
      </c>
      <c r="BH125">
        <v>0.2321</v>
      </c>
      <c r="BI125">
        <v>0.19689999999999999</v>
      </c>
      <c r="BJ125">
        <v>2.92E-2</v>
      </c>
      <c r="BK125">
        <v>1.67E-2</v>
      </c>
    </row>
    <row r="126" spans="1:63" x14ac:dyDescent="0.25">
      <c r="A126" t="s">
        <v>127</v>
      </c>
      <c r="B126">
        <v>49429</v>
      </c>
      <c r="C126">
        <v>102.29</v>
      </c>
      <c r="D126">
        <v>9.39</v>
      </c>
      <c r="E126">
        <v>960.02</v>
      </c>
      <c r="F126">
        <v>969.52</v>
      </c>
      <c r="G126">
        <v>1.6000000000000001E-3</v>
      </c>
      <c r="H126">
        <v>1E-3</v>
      </c>
      <c r="I126">
        <v>6.1000000000000004E-3</v>
      </c>
      <c r="J126">
        <v>1.4E-3</v>
      </c>
      <c r="K126">
        <v>1.3899999999999999E-2</v>
      </c>
      <c r="L126">
        <v>0.95750000000000002</v>
      </c>
      <c r="M126">
        <v>1.8499999999999999E-2</v>
      </c>
      <c r="N126">
        <v>0.34410000000000002</v>
      </c>
      <c r="O126">
        <v>2.0999999999999999E-3</v>
      </c>
      <c r="P126">
        <v>0.1474</v>
      </c>
      <c r="Q126" s="1">
        <v>56481.65</v>
      </c>
      <c r="R126">
        <v>0.2172</v>
      </c>
      <c r="S126">
        <v>0.18779999999999999</v>
      </c>
      <c r="T126">
        <v>0.59509999999999996</v>
      </c>
      <c r="U126">
        <v>8.82</v>
      </c>
      <c r="V126" s="1">
        <v>69373.509999999995</v>
      </c>
      <c r="W126">
        <v>104.05</v>
      </c>
      <c r="X126" s="1">
        <v>194544.97</v>
      </c>
      <c r="Y126">
        <v>0.71709999999999996</v>
      </c>
      <c r="Z126">
        <v>0.05</v>
      </c>
      <c r="AA126">
        <v>0.23280000000000001</v>
      </c>
      <c r="AB126">
        <v>0.28289999999999998</v>
      </c>
      <c r="AC126">
        <v>194.54</v>
      </c>
      <c r="AD126" s="1">
        <v>5682.77</v>
      </c>
      <c r="AE126">
        <v>504.6</v>
      </c>
      <c r="AF126" s="1">
        <v>157227.37</v>
      </c>
      <c r="AG126" t="s">
        <v>3</v>
      </c>
      <c r="AH126" s="1">
        <v>34811</v>
      </c>
      <c r="AI126" s="1">
        <v>53316.3</v>
      </c>
      <c r="AJ126">
        <v>38.5</v>
      </c>
      <c r="AK126">
        <v>25.09</v>
      </c>
      <c r="AL126">
        <v>27.72</v>
      </c>
      <c r="AM126">
        <v>4.6100000000000003</v>
      </c>
      <c r="AN126" s="1">
        <v>1460.57</v>
      </c>
      <c r="AO126">
        <v>1.4312</v>
      </c>
      <c r="AP126" s="1">
        <v>1755.13</v>
      </c>
      <c r="AQ126" s="1">
        <v>2252.65</v>
      </c>
      <c r="AR126" s="1">
        <v>7059.93</v>
      </c>
      <c r="AS126">
        <v>631.37</v>
      </c>
      <c r="AT126">
        <v>363.78</v>
      </c>
      <c r="AU126" s="1">
        <v>12062.86</v>
      </c>
      <c r="AV126" s="1">
        <v>6641.19</v>
      </c>
      <c r="AW126">
        <v>0.4622</v>
      </c>
      <c r="AX126" s="1">
        <v>5140.21</v>
      </c>
      <c r="AY126">
        <v>0.35770000000000002</v>
      </c>
      <c r="AZ126" s="1">
        <v>1817.8</v>
      </c>
      <c r="BA126">
        <v>0.1265</v>
      </c>
      <c r="BB126">
        <v>770.2</v>
      </c>
      <c r="BC126">
        <v>5.3600000000000002E-2</v>
      </c>
      <c r="BD126" s="1">
        <v>14369.41</v>
      </c>
      <c r="BE126" s="1">
        <v>6134.71</v>
      </c>
      <c r="BF126">
        <v>1.9024000000000001</v>
      </c>
      <c r="BG126">
        <v>0.51219999999999999</v>
      </c>
      <c r="BH126">
        <v>0.23549999999999999</v>
      </c>
      <c r="BI126">
        <v>0.19120000000000001</v>
      </c>
      <c r="BJ126">
        <v>3.0599999999999999E-2</v>
      </c>
      <c r="BK126">
        <v>3.0499999999999999E-2</v>
      </c>
    </row>
    <row r="127" spans="1:63" x14ac:dyDescent="0.25">
      <c r="A127" t="s">
        <v>128</v>
      </c>
      <c r="B127">
        <v>50351</v>
      </c>
      <c r="C127">
        <v>110.95</v>
      </c>
      <c r="D127">
        <v>8.0500000000000007</v>
      </c>
      <c r="E127">
        <v>893.05</v>
      </c>
      <c r="F127">
        <v>879.34</v>
      </c>
      <c r="G127">
        <v>2.5999999999999999E-3</v>
      </c>
      <c r="H127">
        <v>5.0000000000000001E-4</v>
      </c>
      <c r="I127">
        <v>7.4999999999999997E-3</v>
      </c>
      <c r="J127">
        <v>8.0000000000000004E-4</v>
      </c>
      <c r="K127">
        <v>3.7499999999999999E-2</v>
      </c>
      <c r="L127">
        <v>0.92349999999999999</v>
      </c>
      <c r="M127">
        <v>2.7699999999999999E-2</v>
      </c>
      <c r="N127">
        <v>0.33450000000000002</v>
      </c>
      <c r="O127">
        <v>1E-3</v>
      </c>
      <c r="P127">
        <v>0.14760000000000001</v>
      </c>
      <c r="Q127" s="1">
        <v>58042.59</v>
      </c>
      <c r="R127">
        <v>0.2117</v>
      </c>
      <c r="S127">
        <v>0.1716</v>
      </c>
      <c r="T127">
        <v>0.61670000000000003</v>
      </c>
      <c r="U127">
        <v>8.92</v>
      </c>
      <c r="V127" s="1">
        <v>69764.47</v>
      </c>
      <c r="W127">
        <v>96.17</v>
      </c>
      <c r="X127" s="1">
        <v>196253.87</v>
      </c>
      <c r="Y127">
        <v>0.7702</v>
      </c>
      <c r="Z127">
        <v>3.8800000000000001E-2</v>
      </c>
      <c r="AA127">
        <v>0.191</v>
      </c>
      <c r="AB127">
        <v>0.2298</v>
      </c>
      <c r="AC127">
        <v>196.25</v>
      </c>
      <c r="AD127" s="1">
        <v>5168.99</v>
      </c>
      <c r="AE127">
        <v>508.78</v>
      </c>
      <c r="AF127" s="1">
        <v>177226.31</v>
      </c>
      <c r="AG127" t="s">
        <v>3</v>
      </c>
      <c r="AH127" s="1">
        <v>37412</v>
      </c>
      <c r="AI127" s="1">
        <v>56311.99</v>
      </c>
      <c r="AJ127">
        <v>35.03</v>
      </c>
      <c r="AK127">
        <v>23.7</v>
      </c>
      <c r="AL127">
        <v>27.59</v>
      </c>
      <c r="AM127">
        <v>4.6100000000000003</v>
      </c>
      <c r="AN127" s="1">
        <v>1716.52</v>
      </c>
      <c r="AO127">
        <v>1.5317000000000001</v>
      </c>
      <c r="AP127" s="1">
        <v>1748.24</v>
      </c>
      <c r="AQ127" s="1">
        <v>2346.6</v>
      </c>
      <c r="AR127" s="1">
        <v>7235.95</v>
      </c>
      <c r="AS127">
        <v>573.14</v>
      </c>
      <c r="AT127">
        <v>396.5</v>
      </c>
      <c r="AU127" s="1">
        <v>12300.44</v>
      </c>
      <c r="AV127" s="1">
        <v>6626.34</v>
      </c>
      <c r="AW127">
        <v>0.45050000000000001</v>
      </c>
      <c r="AX127" s="1">
        <v>5621.56</v>
      </c>
      <c r="AY127">
        <v>0.38219999999999998</v>
      </c>
      <c r="AZ127" s="1">
        <v>1766.65</v>
      </c>
      <c r="BA127">
        <v>0.1201</v>
      </c>
      <c r="BB127">
        <v>693.72</v>
      </c>
      <c r="BC127">
        <v>4.7199999999999999E-2</v>
      </c>
      <c r="BD127" s="1">
        <v>14708.28</v>
      </c>
      <c r="BE127" s="1">
        <v>5551.83</v>
      </c>
      <c r="BF127">
        <v>1.7021999999999999</v>
      </c>
      <c r="BG127">
        <v>0.52190000000000003</v>
      </c>
      <c r="BH127">
        <v>0.2142</v>
      </c>
      <c r="BI127">
        <v>0.19800000000000001</v>
      </c>
      <c r="BJ127">
        <v>3.0499999999999999E-2</v>
      </c>
      <c r="BK127">
        <v>3.5299999999999998E-2</v>
      </c>
    </row>
    <row r="128" spans="1:63" x14ac:dyDescent="0.25">
      <c r="A128" t="s">
        <v>129</v>
      </c>
      <c r="B128">
        <v>49189</v>
      </c>
      <c r="C128">
        <v>94.67</v>
      </c>
      <c r="D128">
        <v>17.649999999999999</v>
      </c>
      <c r="E128" s="1">
        <v>1671.25</v>
      </c>
      <c r="F128" s="1">
        <v>1651.84</v>
      </c>
      <c r="G128">
        <v>3.5000000000000001E-3</v>
      </c>
      <c r="H128">
        <v>4.0000000000000002E-4</v>
      </c>
      <c r="I128">
        <v>7.1999999999999998E-3</v>
      </c>
      <c r="J128">
        <v>6.9999999999999999E-4</v>
      </c>
      <c r="K128">
        <v>0.02</v>
      </c>
      <c r="L128">
        <v>0.94140000000000001</v>
      </c>
      <c r="M128">
        <v>2.6700000000000002E-2</v>
      </c>
      <c r="N128">
        <v>0.32979999999999998</v>
      </c>
      <c r="O128">
        <v>2E-3</v>
      </c>
      <c r="P128">
        <v>0.13600000000000001</v>
      </c>
      <c r="Q128" s="1">
        <v>59094.67</v>
      </c>
      <c r="R128">
        <v>0.2049</v>
      </c>
      <c r="S128">
        <v>0.18360000000000001</v>
      </c>
      <c r="T128">
        <v>0.61140000000000005</v>
      </c>
      <c r="U128">
        <v>13.65</v>
      </c>
      <c r="V128" s="1">
        <v>75612.42</v>
      </c>
      <c r="W128">
        <v>117.28</v>
      </c>
      <c r="X128" s="1">
        <v>195364.34</v>
      </c>
      <c r="Y128">
        <v>0.75560000000000005</v>
      </c>
      <c r="Z128">
        <v>0.1022</v>
      </c>
      <c r="AA128">
        <v>0.14219999999999999</v>
      </c>
      <c r="AB128">
        <v>0.24440000000000001</v>
      </c>
      <c r="AC128">
        <v>195.36</v>
      </c>
      <c r="AD128" s="1">
        <v>5612.43</v>
      </c>
      <c r="AE128">
        <v>550.05999999999995</v>
      </c>
      <c r="AF128" s="1">
        <v>171941.68</v>
      </c>
      <c r="AG128" t="s">
        <v>3</v>
      </c>
      <c r="AH128" s="1">
        <v>37518</v>
      </c>
      <c r="AI128" s="1">
        <v>60757.88</v>
      </c>
      <c r="AJ128">
        <v>44.18</v>
      </c>
      <c r="AK128">
        <v>25.35</v>
      </c>
      <c r="AL128">
        <v>28.85</v>
      </c>
      <c r="AM128">
        <v>4.43</v>
      </c>
      <c r="AN128" s="1">
        <v>1573.03</v>
      </c>
      <c r="AO128">
        <v>1.0423</v>
      </c>
      <c r="AP128" s="1">
        <v>1450.6</v>
      </c>
      <c r="AQ128" s="1">
        <v>2251.42</v>
      </c>
      <c r="AR128" s="1">
        <v>6719.53</v>
      </c>
      <c r="AS128">
        <v>630.22</v>
      </c>
      <c r="AT128">
        <v>293.95999999999998</v>
      </c>
      <c r="AU128" s="1">
        <v>11345.73</v>
      </c>
      <c r="AV128" s="1">
        <v>5647.49</v>
      </c>
      <c r="AW128">
        <v>0.42699999999999999</v>
      </c>
      <c r="AX128" s="1">
        <v>5314.2</v>
      </c>
      <c r="AY128">
        <v>0.40179999999999999</v>
      </c>
      <c r="AZ128" s="1">
        <v>1569.37</v>
      </c>
      <c r="BA128">
        <v>0.1186</v>
      </c>
      <c r="BB128">
        <v>695.89</v>
      </c>
      <c r="BC128">
        <v>5.2600000000000001E-2</v>
      </c>
      <c r="BD128" s="1">
        <v>13226.95</v>
      </c>
      <c r="BE128" s="1">
        <v>4869.59</v>
      </c>
      <c r="BF128">
        <v>1.1032</v>
      </c>
      <c r="BG128">
        <v>0.53400000000000003</v>
      </c>
      <c r="BH128">
        <v>0.23300000000000001</v>
      </c>
      <c r="BI128">
        <v>0.1913</v>
      </c>
      <c r="BJ128">
        <v>2.87E-2</v>
      </c>
      <c r="BK128">
        <v>1.2999999999999999E-2</v>
      </c>
    </row>
    <row r="129" spans="1:63" x14ac:dyDescent="0.25">
      <c r="A129" t="s">
        <v>130</v>
      </c>
      <c r="B129">
        <v>45351</v>
      </c>
      <c r="C129">
        <v>99.19</v>
      </c>
      <c r="D129">
        <v>12.37</v>
      </c>
      <c r="E129" s="1">
        <v>1227.02</v>
      </c>
      <c r="F129" s="1">
        <v>1161.33</v>
      </c>
      <c r="G129">
        <v>1.8E-3</v>
      </c>
      <c r="H129">
        <v>2.9999999999999997E-4</v>
      </c>
      <c r="I129">
        <v>6.6E-3</v>
      </c>
      <c r="J129">
        <v>8.9999999999999998E-4</v>
      </c>
      <c r="K129">
        <v>9.5999999999999992E-3</v>
      </c>
      <c r="L129">
        <v>0.95950000000000002</v>
      </c>
      <c r="M129">
        <v>2.12E-2</v>
      </c>
      <c r="N129">
        <v>0.90600000000000003</v>
      </c>
      <c r="O129">
        <v>4.0000000000000002E-4</v>
      </c>
      <c r="P129">
        <v>0.1726</v>
      </c>
      <c r="Q129" s="1">
        <v>57977.86</v>
      </c>
      <c r="R129">
        <v>0.18920000000000001</v>
      </c>
      <c r="S129">
        <v>0.1699</v>
      </c>
      <c r="T129">
        <v>0.64090000000000003</v>
      </c>
      <c r="U129">
        <v>11.14</v>
      </c>
      <c r="V129" s="1">
        <v>76707.41</v>
      </c>
      <c r="W129">
        <v>105.18</v>
      </c>
      <c r="X129" s="1">
        <v>124552.58</v>
      </c>
      <c r="Y129">
        <v>0.6089</v>
      </c>
      <c r="Z129">
        <v>0.1061</v>
      </c>
      <c r="AA129">
        <v>0.28499999999999998</v>
      </c>
      <c r="AB129">
        <v>0.3911</v>
      </c>
      <c r="AC129">
        <v>124.55</v>
      </c>
      <c r="AD129" s="1">
        <v>2982.84</v>
      </c>
      <c r="AE129">
        <v>278.3</v>
      </c>
      <c r="AF129" s="1">
        <v>105078.61</v>
      </c>
      <c r="AG129" t="s">
        <v>3</v>
      </c>
      <c r="AH129" s="1">
        <v>30233</v>
      </c>
      <c r="AI129" s="1">
        <v>45693.86</v>
      </c>
      <c r="AJ129">
        <v>27.97</v>
      </c>
      <c r="AK129">
        <v>22.42</v>
      </c>
      <c r="AL129">
        <v>23.62</v>
      </c>
      <c r="AM129">
        <v>3.72</v>
      </c>
      <c r="AN129">
        <v>0</v>
      </c>
      <c r="AO129">
        <v>0.80159999999999998</v>
      </c>
      <c r="AP129" s="1">
        <v>1687.33</v>
      </c>
      <c r="AQ129" s="1">
        <v>2801.62</v>
      </c>
      <c r="AR129" s="1">
        <v>8055.7</v>
      </c>
      <c r="AS129">
        <v>690.63</v>
      </c>
      <c r="AT129">
        <v>418.4</v>
      </c>
      <c r="AU129" s="1">
        <v>13653.68</v>
      </c>
      <c r="AV129" s="1">
        <v>10714.39</v>
      </c>
      <c r="AW129">
        <v>0.66290000000000004</v>
      </c>
      <c r="AX129" s="1">
        <v>2546.7800000000002</v>
      </c>
      <c r="AY129">
        <v>0.15759999999999999</v>
      </c>
      <c r="AZ129" s="1">
        <v>1288.52</v>
      </c>
      <c r="BA129">
        <v>7.9699999999999993E-2</v>
      </c>
      <c r="BB129" s="1">
        <v>1613.84</v>
      </c>
      <c r="BC129">
        <v>9.98E-2</v>
      </c>
      <c r="BD129" s="1">
        <v>16163.52</v>
      </c>
      <c r="BE129" s="1">
        <v>9344.58</v>
      </c>
      <c r="BF129">
        <v>4.1928999999999998</v>
      </c>
      <c r="BG129">
        <v>0.51129999999999998</v>
      </c>
      <c r="BH129">
        <v>0.23710000000000001</v>
      </c>
      <c r="BI129">
        <v>0.19439999999999999</v>
      </c>
      <c r="BJ129">
        <v>3.56E-2</v>
      </c>
      <c r="BK129">
        <v>2.1600000000000001E-2</v>
      </c>
    </row>
    <row r="130" spans="1:63" x14ac:dyDescent="0.25">
      <c r="A130" t="s">
        <v>131</v>
      </c>
      <c r="B130">
        <v>43836</v>
      </c>
      <c r="C130">
        <v>25.38</v>
      </c>
      <c r="D130">
        <v>211.41</v>
      </c>
      <c r="E130" s="1">
        <v>5365.7</v>
      </c>
      <c r="F130" s="1">
        <v>5088.3599999999997</v>
      </c>
      <c r="G130">
        <v>2.52E-2</v>
      </c>
      <c r="H130">
        <v>1E-3</v>
      </c>
      <c r="I130">
        <v>8.1500000000000003E-2</v>
      </c>
      <c r="J130">
        <v>1.2999999999999999E-3</v>
      </c>
      <c r="K130">
        <v>6.3799999999999996E-2</v>
      </c>
      <c r="L130">
        <v>0.75419999999999998</v>
      </c>
      <c r="M130">
        <v>7.2900000000000006E-2</v>
      </c>
      <c r="N130">
        <v>0.39360000000000001</v>
      </c>
      <c r="O130">
        <v>2.5600000000000001E-2</v>
      </c>
      <c r="P130">
        <v>0.15359999999999999</v>
      </c>
      <c r="Q130" s="1">
        <v>69537.55</v>
      </c>
      <c r="R130">
        <v>0.1749</v>
      </c>
      <c r="S130">
        <v>0.1855</v>
      </c>
      <c r="T130">
        <v>0.63959999999999995</v>
      </c>
      <c r="U130">
        <v>33.58</v>
      </c>
      <c r="V130" s="1">
        <v>94841.48</v>
      </c>
      <c r="W130">
        <v>157.28</v>
      </c>
      <c r="X130" s="1">
        <v>183944.95</v>
      </c>
      <c r="Y130">
        <v>0.71240000000000003</v>
      </c>
      <c r="Z130">
        <v>0.24440000000000001</v>
      </c>
      <c r="AA130">
        <v>4.3099999999999999E-2</v>
      </c>
      <c r="AB130">
        <v>0.28760000000000002</v>
      </c>
      <c r="AC130">
        <v>183.94</v>
      </c>
      <c r="AD130" s="1">
        <v>8096.65</v>
      </c>
      <c r="AE130">
        <v>877.56</v>
      </c>
      <c r="AF130" s="1">
        <v>173197.02</v>
      </c>
      <c r="AG130" t="s">
        <v>3</v>
      </c>
      <c r="AH130" s="1">
        <v>36750</v>
      </c>
      <c r="AI130" s="1">
        <v>58585.63</v>
      </c>
      <c r="AJ130">
        <v>71.760000000000005</v>
      </c>
      <c r="AK130">
        <v>41.09</v>
      </c>
      <c r="AL130">
        <v>48.31</v>
      </c>
      <c r="AM130">
        <v>4.8499999999999996</v>
      </c>
      <c r="AN130" s="1">
        <v>2631.59</v>
      </c>
      <c r="AO130">
        <v>1.0162</v>
      </c>
      <c r="AP130" s="1">
        <v>1561.79</v>
      </c>
      <c r="AQ130" s="1">
        <v>2002.49</v>
      </c>
      <c r="AR130" s="1">
        <v>7617.15</v>
      </c>
      <c r="AS130">
        <v>868.51</v>
      </c>
      <c r="AT130">
        <v>347.23</v>
      </c>
      <c r="AU130" s="1">
        <v>12397.16</v>
      </c>
      <c r="AV130" s="1">
        <v>4487.66</v>
      </c>
      <c r="AW130">
        <v>0.32400000000000001</v>
      </c>
      <c r="AX130" s="1">
        <v>7574.98</v>
      </c>
      <c r="AY130">
        <v>0.54690000000000005</v>
      </c>
      <c r="AZ130">
        <v>971.4</v>
      </c>
      <c r="BA130">
        <v>7.0099999999999996E-2</v>
      </c>
      <c r="BB130">
        <v>816.17</v>
      </c>
      <c r="BC130">
        <v>5.8900000000000001E-2</v>
      </c>
      <c r="BD130" s="1">
        <v>13850.2</v>
      </c>
      <c r="BE130" s="1">
        <v>2591.48</v>
      </c>
      <c r="BF130">
        <v>0.4909</v>
      </c>
      <c r="BG130">
        <v>0.56850000000000001</v>
      </c>
      <c r="BH130">
        <v>0.2253</v>
      </c>
      <c r="BI130">
        <v>0.16789999999999999</v>
      </c>
      <c r="BJ130">
        <v>2.23E-2</v>
      </c>
      <c r="BK130">
        <v>1.5900000000000001E-2</v>
      </c>
    </row>
    <row r="131" spans="1:63" x14ac:dyDescent="0.25">
      <c r="A131" t="s">
        <v>132</v>
      </c>
      <c r="B131">
        <v>46557</v>
      </c>
      <c r="C131">
        <v>36.1</v>
      </c>
      <c r="D131">
        <v>41.81</v>
      </c>
      <c r="E131" s="1">
        <v>1509.04</v>
      </c>
      <c r="F131" s="1">
        <v>1475.25</v>
      </c>
      <c r="G131">
        <v>1.4500000000000001E-2</v>
      </c>
      <c r="H131">
        <v>8.9999999999999998E-4</v>
      </c>
      <c r="I131">
        <v>2.1499999999999998E-2</v>
      </c>
      <c r="J131">
        <v>1.1000000000000001E-3</v>
      </c>
      <c r="K131">
        <v>4.5199999999999997E-2</v>
      </c>
      <c r="L131">
        <v>0.87849999999999995</v>
      </c>
      <c r="M131">
        <v>3.8300000000000001E-2</v>
      </c>
      <c r="N131">
        <v>0.25230000000000002</v>
      </c>
      <c r="O131">
        <v>8.6999999999999994E-3</v>
      </c>
      <c r="P131">
        <v>0.1145</v>
      </c>
      <c r="Q131" s="1">
        <v>61750.5</v>
      </c>
      <c r="R131">
        <v>0.191</v>
      </c>
      <c r="S131">
        <v>0.1971</v>
      </c>
      <c r="T131">
        <v>0.6119</v>
      </c>
      <c r="U131">
        <v>10.99</v>
      </c>
      <c r="V131" s="1">
        <v>81952.97</v>
      </c>
      <c r="W131">
        <v>134.06</v>
      </c>
      <c r="X131" s="1">
        <v>201399.13</v>
      </c>
      <c r="Y131">
        <v>0.70650000000000002</v>
      </c>
      <c r="Z131">
        <v>0.2046</v>
      </c>
      <c r="AA131">
        <v>8.8900000000000007E-2</v>
      </c>
      <c r="AB131">
        <v>0.29349999999999998</v>
      </c>
      <c r="AC131">
        <v>201.4</v>
      </c>
      <c r="AD131" s="1">
        <v>6955.97</v>
      </c>
      <c r="AE131">
        <v>674.59</v>
      </c>
      <c r="AF131" s="1">
        <v>194800.22</v>
      </c>
      <c r="AG131" t="s">
        <v>3</v>
      </c>
      <c r="AH131" s="1">
        <v>38783</v>
      </c>
      <c r="AI131" s="1">
        <v>67255.289999999994</v>
      </c>
      <c r="AJ131">
        <v>48.58</v>
      </c>
      <c r="AK131">
        <v>30.21</v>
      </c>
      <c r="AL131">
        <v>34.369999999999997</v>
      </c>
      <c r="AM131">
        <v>4.8</v>
      </c>
      <c r="AN131" s="1">
        <v>2044.87</v>
      </c>
      <c r="AO131">
        <v>0.93269999999999997</v>
      </c>
      <c r="AP131" s="1">
        <v>1542.58</v>
      </c>
      <c r="AQ131" s="1">
        <v>2056.94</v>
      </c>
      <c r="AR131" s="1">
        <v>6617.34</v>
      </c>
      <c r="AS131">
        <v>594.63</v>
      </c>
      <c r="AT131">
        <v>359.06</v>
      </c>
      <c r="AU131" s="1">
        <v>11170.55</v>
      </c>
      <c r="AV131" s="1">
        <v>4504.3500000000004</v>
      </c>
      <c r="AW131">
        <v>0.35610000000000003</v>
      </c>
      <c r="AX131" s="1">
        <v>6318.34</v>
      </c>
      <c r="AY131">
        <v>0.4995</v>
      </c>
      <c r="AZ131" s="1">
        <v>1271.8</v>
      </c>
      <c r="BA131">
        <v>0.10050000000000001</v>
      </c>
      <c r="BB131">
        <v>555.20000000000005</v>
      </c>
      <c r="BC131">
        <v>4.3900000000000002E-2</v>
      </c>
      <c r="BD131" s="1">
        <v>12649.69</v>
      </c>
      <c r="BE131" s="1">
        <v>2883.86</v>
      </c>
      <c r="BF131">
        <v>0.5363</v>
      </c>
      <c r="BG131">
        <v>0.54249999999999998</v>
      </c>
      <c r="BH131">
        <v>0.21609999999999999</v>
      </c>
      <c r="BI131">
        <v>0.19400000000000001</v>
      </c>
      <c r="BJ131">
        <v>3.0800000000000001E-2</v>
      </c>
      <c r="BK131">
        <v>1.67E-2</v>
      </c>
    </row>
    <row r="132" spans="1:63" x14ac:dyDescent="0.25">
      <c r="A132" t="s">
        <v>133</v>
      </c>
      <c r="B132">
        <v>50542</v>
      </c>
      <c r="C132">
        <v>61.86</v>
      </c>
      <c r="D132">
        <v>19.02</v>
      </c>
      <c r="E132" s="1">
        <v>1176.3499999999999</v>
      </c>
      <c r="F132" s="1">
        <v>1162.77</v>
      </c>
      <c r="G132">
        <v>3.7000000000000002E-3</v>
      </c>
      <c r="H132">
        <v>2.0000000000000001E-4</v>
      </c>
      <c r="I132">
        <v>7.1000000000000004E-3</v>
      </c>
      <c r="J132">
        <v>8.9999999999999998E-4</v>
      </c>
      <c r="K132">
        <v>3.7600000000000001E-2</v>
      </c>
      <c r="L132">
        <v>0.92330000000000001</v>
      </c>
      <c r="M132">
        <v>2.7099999999999999E-2</v>
      </c>
      <c r="N132">
        <v>0.29420000000000002</v>
      </c>
      <c r="O132">
        <v>4.1000000000000003E-3</v>
      </c>
      <c r="P132">
        <v>0.13120000000000001</v>
      </c>
      <c r="Q132" s="1">
        <v>60796.42</v>
      </c>
      <c r="R132">
        <v>0.17710000000000001</v>
      </c>
      <c r="S132">
        <v>0.19309999999999999</v>
      </c>
      <c r="T132">
        <v>0.62980000000000003</v>
      </c>
      <c r="U132">
        <v>10.199999999999999</v>
      </c>
      <c r="V132" s="1">
        <v>77131.58</v>
      </c>
      <c r="W132">
        <v>110.4</v>
      </c>
      <c r="X132" s="1">
        <v>225861.51</v>
      </c>
      <c r="Y132">
        <v>0.7319</v>
      </c>
      <c r="Z132">
        <v>9.4600000000000004E-2</v>
      </c>
      <c r="AA132">
        <v>0.17349999999999999</v>
      </c>
      <c r="AB132">
        <v>0.2681</v>
      </c>
      <c r="AC132">
        <v>225.86</v>
      </c>
      <c r="AD132" s="1">
        <v>7171.18</v>
      </c>
      <c r="AE132">
        <v>647.92999999999995</v>
      </c>
      <c r="AF132" s="1">
        <v>215451.79</v>
      </c>
      <c r="AG132" t="s">
        <v>3</v>
      </c>
      <c r="AH132" s="1">
        <v>36289</v>
      </c>
      <c r="AI132" s="1">
        <v>60266.6</v>
      </c>
      <c r="AJ132">
        <v>48.52</v>
      </c>
      <c r="AK132">
        <v>27.44</v>
      </c>
      <c r="AL132">
        <v>32.26</v>
      </c>
      <c r="AM132">
        <v>4.5199999999999996</v>
      </c>
      <c r="AN132" s="1">
        <v>1563.66</v>
      </c>
      <c r="AO132">
        <v>1.1968000000000001</v>
      </c>
      <c r="AP132" s="1">
        <v>1613.46</v>
      </c>
      <c r="AQ132" s="1">
        <v>2028.46</v>
      </c>
      <c r="AR132" s="1">
        <v>6891.16</v>
      </c>
      <c r="AS132">
        <v>636.04999999999995</v>
      </c>
      <c r="AT132">
        <v>313.60000000000002</v>
      </c>
      <c r="AU132" s="1">
        <v>11482.72</v>
      </c>
      <c r="AV132" s="1">
        <v>5207.97</v>
      </c>
      <c r="AW132">
        <v>0.37659999999999999</v>
      </c>
      <c r="AX132" s="1">
        <v>6200.12</v>
      </c>
      <c r="AY132">
        <v>0.44840000000000002</v>
      </c>
      <c r="AZ132" s="1">
        <v>1719.96</v>
      </c>
      <c r="BA132">
        <v>0.1244</v>
      </c>
      <c r="BB132">
        <v>699.36</v>
      </c>
      <c r="BC132">
        <v>5.0599999999999999E-2</v>
      </c>
      <c r="BD132" s="1">
        <v>13827.42</v>
      </c>
      <c r="BE132" s="1">
        <v>4338.18</v>
      </c>
      <c r="BF132">
        <v>0.9677</v>
      </c>
      <c r="BG132">
        <v>0.54259999999999997</v>
      </c>
      <c r="BH132">
        <v>0.224</v>
      </c>
      <c r="BI132">
        <v>0.1857</v>
      </c>
      <c r="BJ132">
        <v>3.1800000000000002E-2</v>
      </c>
      <c r="BK132">
        <v>1.5900000000000001E-2</v>
      </c>
    </row>
    <row r="133" spans="1:63" x14ac:dyDescent="0.25">
      <c r="A133" t="s">
        <v>134</v>
      </c>
      <c r="B133">
        <v>48934</v>
      </c>
      <c r="C133">
        <v>37.67</v>
      </c>
      <c r="D133">
        <v>24.93</v>
      </c>
      <c r="E133">
        <v>939.04</v>
      </c>
      <c r="F133">
        <v>920.05</v>
      </c>
      <c r="G133">
        <v>5.7999999999999996E-3</v>
      </c>
      <c r="H133">
        <v>2.9999999999999997E-4</v>
      </c>
      <c r="I133">
        <v>8.5000000000000006E-3</v>
      </c>
      <c r="J133">
        <v>1.1999999999999999E-3</v>
      </c>
      <c r="K133">
        <v>2.5899999999999999E-2</v>
      </c>
      <c r="L133">
        <v>0.92979999999999996</v>
      </c>
      <c r="M133">
        <v>2.86E-2</v>
      </c>
      <c r="N133">
        <v>0.3211</v>
      </c>
      <c r="O133">
        <v>6.0000000000000001E-3</v>
      </c>
      <c r="P133">
        <v>0.12659999999999999</v>
      </c>
      <c r="Q133" s="1">
        <v>58644.34</v>
      </c>
      <c r="R133">
        <v>0.2039</v>
      </c>
      <c r="S133">
        <v>0.2084</v>
      </c>
      <c r="T133">
        <v>0.5877</v>
      </c>
      <c r="U133">
        <v>7.64</v>
      </c>
      <c r="V133" s="1">
        <v>80599.63</v>
      </c>
      <c r="W133">
        <v>118.31</v>
      </c>
      <c r="X133" s="1">
        <v>206994.56</v>
      </c>
      <c r="Y133">
        <v>0.81950000000000001</v>
      </c>
      <c r="Z133">
        <v>0.10340000000000001</v>
      </c>
      <c r="AA133">
        <v>7.7100000000000002E-2</v>
      </c>
      <c r="AB133">
        <v>0.18049999999999999</v>
      </c>
      <c r="AC133">
        <v>206.99</v>
      </c>
      <c r="AD133" s="1">
        <v>5954.32</v>
      </c>
      <c r="AE133">
        <v>659.34</v>
      </c>
      <c r="AF133" s="1">
        <v>204593.03</v>
      </c>
      <c r="AG133" t="s">
        <v>3</v>
      </c>
      <c r="AH133" s="1">
        <v>36195</v>
      </c>
      <c r="AI133" s="1">
        <v>59077.32</v>
      </c>
      <c r="AJ133">
        <v>47.72</v>
      </c>
      <c r="AK133">
        <v>26.76</v>
      </c>
      <c r="AL133">
        <v>31.16</v>
      </c>
      <c r="AM133">
        <v>4.8499999999999996</v>
      </c>
      <c r="AN133" s="1">
        <v>1889.45</v>
      </c>
      <c r="AO133">
        <v>1.2098</v>
      </c>
      <c r="AP133" s="1">
        <v>1726.54</v>
      </c>
      <c r="AQ133" s="1">
        <v>2040.71</v>
      </c>
      <c r="AR133" s="1">
        <v>6746.1</v>
      </c>
      <c r="AS133">
        <v>644.03</v>
      </c>
      <c r="AT133">
        <v>355.06</v>
      </c>
      <c r="AU133" s="1">
        <v>11512.44</v>
      </c>
      <c r="AV133" s="1">
        <v>5363.73</v>
      </c>
      <c r="AW133">
        <v>0.39419999999999999</v>
      </c>
      <c r="AX133" s="1">
        <v>5928.09</v>
      </c>
      <c r="AY133">
        <v>0.43569999999999998</v>
      </c>
      <c r="AZ133" s="1">
        <v>1578.94</v>
      </c>
      <c r="BA133">
        <v>0.11600000000000001</v>
      </c>
      <c r="BB133">
        <v>735.75</v>
      </c>
      <c r="BC133">
        <v>5.4100000000000002E-2</v>
      </c>
      <c r="BD133" s="1">
        <v>13606.51</v>
      </c>
      <c r="BE133" s="1">
        <v>4473.1899999999996</v>
      </c>
      <c r="BF133">
        <v>0.995</v>
      </c>
      <c r="BG133">
        <v>0.52990000000000004</v>
      </c>
      <c r="BH133">
        <v>0.21859999999999999</v>
      </c>
      <c r="BI133">
        <v>0.19989999999999999</v>
      </c>
      <c r="BJ133">
        <v>3.09E-2</v>
      </c>
      <c r="BK133">
        <v>2.07E-2</v>
      </c>
    </row>
    <row r="134" spans="1:63" x14ac:dyDescent="0.25">
      <c r="A134" t="s">
        <v>135</v>
      </c>
      <c r="B134">
        <v>47837</v>
      </c>
      <c r="C134">
        <v>92.48</v>
      </c>
      <c r="D134">
        <v>8.24</v>
      </c>
      <c r="E134">
        <v>761.74</v>
      </c>
      <c r="F134">
        <v>732.25</v>
      </c>
      <c r="G134">
        <v>2.0999999999999999E-3</v>
      </c>
      <c r="H134">
        <v>6.9999999999999999E-4</v>
      </c>
      <c r="I134">
        <v>6.1000000000000004E-3</v>
      </c>
      <c r="J134">
        <v>1.1999999999999999E-3</v>
      </c>
      <c r="K134">
        <v>2.5899999999999999E-2</v>
      </c>
      <c r="L134">
        <v>0.93840000000000001</v>
      </c>
      <c r="M134">
        <v>2.5700000000000001E-2</v>
      </c>
      <c r="N134">
        <v>0.39750000000000002</v>
      </c>
      <c r="O134">
        <v>2.8E-3</v>
      </c>
      <c r="P134">
        <v>0.1593</v>
      </c>
      <c r="Q134" s="1">
        <v>55028.74</v>
      </c>
      <c r="R134">
        <v>0.2316</v>
      </c>
      <c r="S134">
        <v>0.1925</v>
      </c>
      <c r="T134">
        <v>0.57589999999999997</v>
      </c>
      <c r="U134">
        <v>8.32</v>
      </c>
      <c r="V134" s="1">
        <v>64722.26</v>
      </c>
      <c r="W134">
        <v>87.35</v>
      </c>
      <c r="X134" s="1">
        <v>174992.18</v>
      </c>
      <c r="Y134">
        <v>0.71709999999999996</v>
      </c>
      <c r="Z134">
        <v>6.1800000000000001E-2</v>
      </c>
      <c r="AA134">
        <v>0.22109999999999999</v>
      </c>
      <c r="AB134">
        <v>0.28289999999999998</v>
      </c>
      <c r="AC134">
        <v>174.99</v>
      </c>
      <c r="AD134" s="1">
        <v>5183.45</v>
      </c>
      <c r="AE134">
        <v>455.24</v>
      </c>
      <c r="AF134" s="1">
        <v>151075.4</v>
      </c>
      <c r="AG134" t="s">
        <v>3</v>
      </c>
      <c r="AH134" s="1">
        <v>33500</v>
      </c>
      <c r="AI134" s="1">
        <v>49354.75</v>
      </c>
      <c r="AJ134">
        <v>39.04</v>
      </c>
      <c r="AK134">
        <v>24.92</v>
      </c>
      <c r="AL134">
        <v>27.21</v>
      </c>
      <c r="AM134">
        <v>4.13</v>
      </c>
      <c r="AN134" s="1">
        <v>1839.92</v>
      </c>
      <c r="AO134">
        <v>1.5162</v>
      </c>
      <c r="AP134" s="1">
        <v>2119.92</v>
      </c>
      <c r="AQ134" s="1">
        <v>2528.2800000000002</v>
      </c>
      <c r="AR134" s="1">
        <v>7377.07</v>
      </c>
      <c r="AS134">
        <v>655.20000000000005</v>
      </c>
      <c r="AT134">
        <v>380.4</v>
      </c>
      <c r="AU134" s="1">
        <v>13060.87</v>
      </c>
      <c r="AV134" s="1">
        <v>8229.43</v>
      </c>
      <c r="AW134">
        <v>0.51139999999999997</v>
      </c>
      <c r="AX134" s="1">
        <v>5351.72</v>
      </c>
      <c r="AY134">
        <v>0.33260000000000001</v>
      </c>
      <c r="AZ134" s="1">
        <v>1626.14</v>
      </c>
      <c r="BA134">
        <v>0.10100000000000001</v>
      </c>
      <c r="BB134">
        <v>885.54</v>
      </c>
      <c r="BC134">
        <v>5.5E-2</v>
      </c>
      <c r="BD134" s="1">
        <v>16092.83</v>
      </c>
      <c r="BE134" s="1">
        <v>7138.59</v>
      </c>
      <c r="BF134">
        <v>2.4634</v>
      </c>
      <c r="BG134">
        <v>0.51029999999999998</v>
      </c>
      <c r="BH134">
        <v>0.23250000000000001</v>
      </c>
      <c r="BI134">
        <v>0.20069999999999999</v>
      </c>
      <c r="BJ134">
        <v>3.78E-2</v>
      </c>
      <c r="BK134">
        <v>1.8599999999999998E-2</v>
      </c>
    </row>
    <row r="135" spans="1:63" x14ac:dyDescent="0.25">
      <c r="A135" t="s">
        <v>136</v>
      </c>
      <c r="B135">
        <v>47928</v>
      </c>
      <c r="C135">
        <v>122.19</v>
      </c>
      <c r="D135">
        <v>10.25</v>
      </c>
      <c r="E135" s="1">
        <v>1253.02</v>
      </c>
      <c r="F135" s="1">
        <v>1193.79</v>
      </c>
      <c r="G135">
        <v>1.8E-3</v>
      </c>
      <c r="H135">
        <v>2.9999999999999997E-4</v>
      </c>
      <c r="I135">
        <v>5.3E-3</v>
      </c>
      <c r="J135">
        <v>1E-3</v>
      </c>
      <c r="K135">
        <v>8.2000000000000007E-3</v>
      </c>
      <c r="L135">
        <v>0.96319999999999995</v>
      </c>
      <c r="M135">
        <v>2.0199999999999999E-2</v>
      </c>
      <c r="N135">
        <v>0.86909999999999998</v>
      </c>
      <c r="O135">
        <v>2.9999999999999997E-4</v>
      </c>
      <c r="P135">
        <v>0.1709</v>
      </c>
      <c r="Q135" s="1">
        <v>58529</v>
      </c>
      <c r="R135">
        <v>0.18410000000000001</v>
      </c>
      <c r="S135">
        <v>0.1699</v>
      </c>
      <c r="T135">
        <v>0.64600000000000002</v>
      </c>
      <c r="U135">
        <v>11.24</v>
      </c>
      <c r="V135" s="1">
        <v>78123.8</v>
      </c>
      <c r="W135">
        <v>106.35</v>
      </c>
      <c r="X135" s="1">
        <v>132328.57999999999</v>
      </c>
      <c r="Y135">
        <v>0.57520000000000004</v>
      </c>
      <c r="Z135">
        <v>9.4E-2</v>
      </c>
      <c r="AA135">
        <v>0.33079999999999998</v>
      </c>
      <c r="AB135">
        <v>0.42480000000000001</v>
      </c>
      <c r="AC135">
        <v>132.33000000000001</v>
      </c>
      <c r="AD135" s="1">
        <v>3087.54</v>
      </c>
      <c r="AE135">
        <v>272.51</v>
      </c>
      <c r="AF135" s="1">
        <v>108246.98</v>
      </c>
      <c r="AG135" t="s">
        <v>3</v>
      </c>
      <c r="AH135" s="1">
        <v>30962</v>
      </c>
      <c r="AI135" s="1">
        <v>45720.17</v>
      </c>
      <c r="AJ135">
        <v>27.28</v>
      </c>
      <c r="AK135">
        <v>22.04</v>
      </c>
      <c r="AL135">
        <v>23.2</v>
      </c>
      <c r="AM135">
        <v>3.86</v>
      </c>
      <c r="AN135">
        <v>0</v>
      </c>
      <c r="AO135">
        <v>0.79879999999999995</v>
      </c>
      <c r="AP135" s="1">
        <v>1704.93</v>
      </c>
      <c r="AQ135" s="1">
        <v>2865.21</v>
      </c>
      <c r="AR135" s="1">
        <v>7955.35</v>
      </c>
      <c r="AS135">
        <v>685.76</v>
      </c>
      <c r="AT135">
        <v>446.54</v>
      </c>
      <c r="AU135" s="1">
        <v>13657.8</v>
      </c>
      <c r="AV135" s="1">
        <v>10675.07</v>
      </c>
      <c r="AW135">
        <v>0.65759999999999996</v>
      </c>
      <c r="AX135" s="1">
        <v>2612.91</v>
      </c>
      <c r="AY135">
        <v>0.161</v>
      </c>
      <c r="AZ135" s="1">
        <v>1303.2</v>
      </c>
      <c r="BA135">
        <v>8.0299999999999996E-2</v>
      </c>
      <c r="BB135" s="1">
        <v>1641.36</v>
      </c>
      <c r="BC135">
        <v>0.1011</v>
      </c>
      <c r="BD135" s="1">
        <v>16232.53</v>
      </c>
      <c r="BE135" s="1">
        <v>9413.67</v>
      </c>
      <c r="BF135">
        <v>4.2614000000000001</v>
      </c>
      <c r="BG135">
        <v>0.51060000000000005</v>
      </c>
      <c r="BH135">
        <v>0.24079999999999999</v>
      </c>
      <c r="BI135">
        <v>0.18940000000000001</v>
      </c>
      <c r="BJ135">
        <v>3.6499999999999998E-2</v>
      </c>
      <c r="BK135">
        <v>2.2700000000000001E-2</v>
      </c>
    </row>
    <row r="136" spans="1:63" x14ac:dyDescent="0.25">
      <c r="A136" t="s">
        <v>137</v>
      </c>
      <c r="B136">
        <v>43844</v>
      </c>
      <c r="C136">
        <v>25.14</v>
      </c>
      <c r="D136">
        <v>461.54</v>
      </c>
      <c r="E136" s="1">
        <v>11604.44</v>
      </c>
      <c r="F136" s="1">
        <v>8585.64</v>
      </c>
      <c r="G136">
        <v>1.47E-2</v>
      </c>
      <c r="H136">
        <v>1.2999999999999999E-3</v>
      </c>
      <c r="I136">
        <v>0.4531</v>
      </c>
      <c r="J136">
        <v>1.4E-3</v>
      </c>
      <c r="K136">
        <v>0.12130000000000001</v>
      </c>
      <c r="L136">
        <v>0.31690000000000002</v>
      </c>
      <c r="M136">
        <v>9.1300000000000006E-2</v>
      </c>
      <c r="N136">
        <v>0.9</v>
      </c>
      <c r="O136">
        <v>5.8500000000000003E-2</v>
      </c>
      <c r="P136">
        <v>0.20080000000000001</v>
      </c>
      <c r="Q136" s="1">
        <v>64916.25</v>
      </c>
      <c r="R136">
        <v>0.29559999999999997</v>
      </c>
      <c r="S136">
        <v>0.18310000000000001</v>
      </c>
      <c r="T136">
        <v>0.52129999999999999</v>
      </c>
      <c r="U136">
        <v>99.35</v>
      </c>
      <c r="V136" s="1">
        <v>82854.47</v>
      </c>
      <c r="W136">
        <v>116.08</v>
      </c>
      <c r="X136" s="1">
        <v>82445.61</v>
      </c>
      <c r="Y136">
        <v>0.58609999999999995</v>
      </c>
      <c r="Z136">
        <v>0.33339999999999997</v>
      </c>
      <c r="AA136">
        <v>8.0500000000000002E-2</v>
      </c>
      <c r="AB136">
        <v>0.41389999999999999</v>
      </c>
      <c r="AC136">
        <v>82.45</v>
      </c>
      <c r="AD136" s="1">
        <v>3932.37</v>
      </c>
      <c r="AE136">
        <v>412.89</v>
      </c>
      <c r="AF136" s="1">
        <v>68623.62</v>
      </c>
      <c r="AG136" t="s">
        <v>3</v>
      </c>
      <c r="AH136" s="1">
        <v>26876</v>
      </c>
      <c r="AI136" s="1">
        <v>39755.519999999997</v>
      </c>
      <c r="AJ136">
        <v>62.67</v>
      </c>
      <c r="AK136">
        <v>42.03</v>
      </c>
      <c r="AL136">
        <v>49.28</v>
      </c>
      <c r="AM136">
        <v>4.2699999999999996</v>
      </c>
      <c r="AN136">
        <v>1.22</v>
      </c>
      <c r="AO136">
        <v>1.1506000000000001</v>
      </c>
      <c r="AP136" s="1">
        <v>2245.89</v>
      </c>
      <c r="AQ136" s="1">
        <v>2760.77</v>
      </c>
      <c r="AR136" s="1">
        <v>8338.85</v>
      </c>
      <c r="AS136" s="1">
        <v>1021.94</v>
      </c>
      <c r="AT136">
        <v>645.28</v>
      </c>
      <c r="AU136" s="1">
        <v>15012.73</v>
      </c>
      <c r="AV136" s="1">
        <v>11925.42</v>
      </c>
      <c r="AW136">
        <v>0.61460000000000004</v>
      </c>
      <c r="AX136" s="1">
        <v>4805.8999999999996</v>
      </c>
      <c r="AY136">
        <v>0.2477</v>
      </c>
      <c r="AZ136">
        <v>670.05</v>
      </c>
      <c r="BA136">
        <v>3.4500000000000003E-2</v>
      </c>
      <c r="BB136" s="1">
        <v>2002.64</v>
      </c>
      <c r="BC136">
        <v>0.1032</v>
      </c>
      <c r="BD136" s="1">
        <v>19404.02</v>
      </c>
      <c r="BE136" s="1">
        <v>5998.57</v>
      </c>
      <c r="BF136">
        <v>3.0903999999999998</v>
      </c>
      <c r="BG136">
        <v>0.4733</v>
      </c>
      <c r="BH136">
        <v>0.18529999999999999</v>
      </c>
      <c r="BI136">
        <v>0.30880000000000002</v>
      </c>
      <c r="BJ136">
        <v>2.24E-2</v>
      </c>
      <c r="BK136">
        <v>1.0200000000000001E-2</v>
      </c>
    </row>
    <row r="137" spans="1:63" x14ac:dyDescent="0.25">
      <c r="A137" t="s">
        <v>138</v>
      </c>
      <c r="B137">
        <v>43851</v>
      </c>
      <c r="C137">
        <v>10.67</v>
      </c>
      <c r="D137">
        <v>197.02</v>
      </c>
      <c r="E137" s="1">
        <v>2101.54</v>
      </c>
      <c r="F137" s="1">
        <v>1977.92</v>
      </c>
      <c r="G137">
        <v>2.9100000000000001E-2</v>
      </c>
      <c r="H137">
        <v>1.1999999999999999E-3</v>
      </c>
      <c r="I137">
        <v>8.4900000000000003E-2</v>
      </c>
      <c r="J137">
        <v>1.2999999999999999E-3</v>
      </c>
      <c r="K137">
        <v>6.8599999999999994E-2</v>
      </c>
      <c r="L137">
        <v>0.75160000000000005</v>
      </c>
      <c r="M137">
        <v>6.3399999999999998E-2</v>
      </c>
      <c r="N137">
        <v>0.40489999999999998</v>
      </c>
      <c r="O137">
        <v>2.6800000000000001E-2</v>
      </c>
      <c r="P137">
        <v>0.14410000000000001</v>
      </c>
      <c r="Q137" s="1">
        <v>66867.759999999995</v>
      </c>
      <c r="R137">
        <v>0.2019</v>
      </c>
      <c r="S137">
        <v>0.19409999999999999</v>
      </c>
      <c r="T137">
        <v>0.60399999999999998</v>
      </c>
      <c r="U137">
        <v>15.2</v>
      </c>
      <c r="V137" s="1">
        <v>86690.92</v>
      </c>
      <c r="W137">
        <v>134.87</v>
      </c>
      <c r="X137" s="1">
        <v>196562.66</v>
      </c>
      <c r="Y137">
        <v>0.67369999999999997</v>
      </c>
      <c r="Z137">
        <v>0.28870000000000001</v>
      </c>
      <c r="AA137">
        <v>3.7600000000000001E-2</v>
      </c>
      <c r="AB137">
        <v>0.32629999999999998</v>
      </c>
      <c r="AC137">
        <v>196.56</v>
      </c>
      <c r="AD137" s="1">
        <v>9344.74</v>
      </c>
      <c r="AE137">
        <v>893.54</v>
      </c>
      <c r="AF137" s="1">
        <v>176482.76</v>
      </c>
      <c r="AG137" t="s">
        <v>3</v>
      </c>
      <c r="AH137" s="1">
        <v>36750</v>
      </c>
      <c r="AI137" s="1">
        <v>58302.77</v>
      </c>
      <c r="AJ137">
        <v>73.7</v>
      </c>
      <c r="AK137">
        <v>44.52</v>
      </c>
      <c r="AL137">
        <v>52.62</v>
      </c>
      <c r="AM137">
        <v>4.9400000000000004</v>
      </c>
      <c r="AN137">
        <v>0</v>
      </c>
      <c r="AO137">
        <v>1.0506</v>
      </c>
      <c r="AP137" s="1">
        <v>1803.3</v>
      </c>
      <c r="AQ137" s="1">
        <v>1937.52</v>
      </c>
      <c r="AR137" s="1">
        <v>7653.61</v>
      </c>
      <c r="AS137">
        <v>824.84</v>
      </c>
      <c r="AT137">
        <v>318.11</v>
      </c>
      <c r="AU137" s="1">
        <v>12537.38</v>
      </c>
      <c r="AV137" s="1">
        <v>4202.91</v>
      </c>
      <c r="AW137">
        <v>0.28199999999999997</v>
      </c>
      <c r="AX137" s="1">
        <v>8622.58</v>
      </c>
      <c r="AY137">
        <v>0.57850000000000001</v>
      </c>
      <c r="AZ137" s="1">
        <v>1308.68</v>
      </c>
      <c r="BA137">
        <v>8.7800000000000003E-2</v>
      </c>
      <c r="BB137">
        <v>771.8</v>
      </c>
      <c r="BC137">
        <v>5.1799999999999999E-2</v>
      </c>
      <c r="BD137" s="1">
        <v>14905.96</v>
      </c>
      <c r="BE137" s="1">
        <v>2537.21</v>
      </c>
      <c r="BF137">
        <v>0.46710000000000002</v>
      </c>
      <c r="BG137">
        <v>0.56230000000000002</v>
      </c>
      <c r="BH137">
        <v>0.22120000000000001</v>
      </c>
      <c r="BI137">
        <v>0.1804</v>
      </c>
      <c r="BJ137">
        <v>2.1999999999999999E-2</v>
      </c>
      <c r="BK137">
        <v>1.4200000000000001E-2</v>
      </c>
    </row>
    <row r="138" spans="1:63" x14ac:dyDescent="0.25">
      <c r="A138" t="s">
        <v>139</v>
      </c>
      <c r="B138">
        <v>43869</v>
      </c>
      <c r="C138">
        <v>37.619999999999997</v>
      </c>
      <c r="D138">
        <v>67.64</v>
      </c>
      <c r="E138" s="1">
        <v>2544.4499999999998</v>
      </c>
      <c r="F138" s="1">
        <v>2346.6</v>
      </c>
      <c r="G138">
        <v>8.9999999999999993E-3</v>
      </c>
      <c r="H138">
        <v>5.9999999999999995E-4</v>
      </c>
      <c r="I138">
        <v>4.58E-2</v>
      </c>
      <c r="J138">
        <v>1.1000000000000001E-3</v>
      </c>
      <c r="K138">
        <v>9.5899999999999999E-2</v>
      </c>
      <c r="L138">
        <v>0.77790000000000004</v>
      </c>
      <c r="M138">
        <v>6.9699999999999998E-2</v>
      </c>
      <c r="N138">
        <v>0.51160000000000005</v>
      </c>
      <c r="O138">
        <v>2.3900000000000001E-2</v>
      </c>
      <c r="P138">
        <v>0.15040000000000001</v>
      </c>
      <c r="Q138" s="1">
        <v>61801.82</v>
      </c>
      <c r="R138">
        <v>0.19409999999999999</v>
      </c>
      <c r="S138">
        <v>0.1754</v>
      </c>
      <c r="T138">
        <v>0.63049999999999995</v>
      </c>
      <c r="U138">
        <v>16.88</v>
      </c>
      <c r="V138" s="1">
        <v>82316.289999999994</v>
      </c>
      <c r="W138">
        <v>145.9</v>
      </c>
      <c r="X138" s="1">
        <v>144037.79999999999</v>
      </c>
      <c r="Y138">
        <v>0.70879999999999999</v>
      </c>
      <c r="Z138">
        <v>0.2379</v>
      </c>
      <c r="AA138">
        <v>5.33E-2</v>
      </c>
      <c r="AB138">
        <v>0.29120000000000001</v>
      </c>
      <c r="AC138">
        <v>144.04</v>
      </c>
      <c r="AD138" s="1">
        <v>4800.45</v>
      </c>
      <c r="AE138">
        <v>524.14</v>
      </c>
      <c r="AF138" s="1">
        <v>141504.68</v>
      </c>
      <c r="AG138" t="s">
        <v>3</v>
      </c>
      <c r="AH138" s="1">
        <v>32314</v>
      </c>
      <c r="AI138" s="1">
        <v>51577.16</v>
      </c>
      <c r="AJ138">
        <v>50.99</v>
      </c>
      <c r="AK138">
        <v>31.06</v>
      </c>
      <c r="AL138">
        <v>36.83</v>
      </c>
      <c r="AM138">
        <v>4.3899999999999997</v>
      </c>
      <c r="AN138">
        <v>978.33</v>
      </c>
      <c r="AO138">
        <v>0.93959999999999999</v>
      </c>
      <c r="AP138" s="1">
        <v>1483.7</v>
      </c>
      <c r="AQ138" s="1">
        <v>1873.94</v>
      </c>
      <c r="AR138" s="1">
        <v>6883.71</v>
      </c>
      <c r="AS138">
        <v>703.28</v>
      </c>
      <c r="AT138">
        <v>328.43</v>
      </c>
      <c r="AU138" s="1">
        <v>11273.06</v>
      </c>
      <c r="AV138" s="1">
        <v>6284.88</v>
      </c>
      <c r="AW138">
        <v>0.4879</v>
      </c>
      <c r="AX138" s="1">
        <v>4632.29</v>
      </c>
      <c r="AY138">
        <v>0.35959999999999998</v>
      </c>
      <c r="AZ138" s="1">
        <v>1076.6500000000001</v>
      </c>
      <c r="BA138">
        <v>8.3599999999999994E-2</v>
      </c>
      <c r="BB138">
        <v>886.58</v>
      </c>
      <c r="BC138">
        <v>6.88E-2</v>
      </c>
      <c r="BD138" s="1">
        <v>12880.39</v>
      </c>
      <c r="BE138" s="1">
        <v>4531.0200000000004</v>
      </c>
      <c r="BF138">
        <v>1.3191999999999999</v>
      </c>
      <c r="BG138">
        <v>0.53159999999999996</v>
      </c>
      <c r="BH138">
        <v>0.21870000000000001</v>
      </c>
      <c r="BI138">
        <v>0.21190000000000001</v>
      </c>
      <c r="BJ138">
        <v>2.41E-2</v>
      </c>
      <c r="BK138">
        <v>1.37E-2</v>
      </c>
    </row>
    <row r="139" spans="1:63" x14ac:dyDescent="0.25">
      <c r="A139" t="s">
        <v>140</v>
      </c>
      <c r="B139">
        <v>43877</v>
      </c>
      <c r="C139">
        <v>32.1</v>
      </c>
      <c r="D139">
        <v>171.69</v>
      </c>
      <c r="E139" s="1">
        <v>5510.32</v>
      </c>
      <c r="F139" s="1">
        <v>5291.58</v>
      </c>
      <c r="G139">
        <v>2.0500000000000001E-2</v>
      </c>
      <c r="H139">
        <v>8.9999999999999998E-4</v>
      </c>
      <c r="I139">
        <v>7.3200000000000001E-2</v>
      </c>
      <c r="J139">
        <v>1.2999999999999999E-3</v>
      </c>
      <c r="K139">
        <v>5.6000000000000001E-2</v>
      </c>
      <c r="L139">
        <v>0.78059999999999996</v>
      </c>
      <c r="M139">
        <v>6.7500000000000004E-2</v>
      </c>
      <c r="N139">
        <v>0.33479999999999999</v>
      </c>
      <c r="O139">
        <v>1.9400000000000001E-2</v>
      </c>
      <c r="P139">
        <v>0.14729999999999999</v>
      </c>
      <c r="Q139" s="1">
        <v>69406.679999999993</v>
      </c>
      <c r="R139">
        <v>0.1792</v>
      </c>
      <c r="S139">
        <v>0.17680000000000001</v>
      </c>
      <c r="T139">
        <v>0.64400000000000002</v>
      </c>
      <c r="U139">
        <v>33.07</v>
      </c>
      <c r="V139" s="1">
        <v>98010.3</v>
      </c>
      <c r="W139">
        <v>163.22</v>
      </c>
      <c r="X139" s="1">
        <v>186820.02</v>
      </c>
      <c r="Y139">
        <v>0.73</v>
      </c>
      <c r="Z139">
        <v>0.2233</v>
      </c>
      <c r="AA139">
        <v>4.6699999999999998E-2</v>
      </c>
      <c r="AB139">
        <v>0.27</v>
      </c>
      <c r="AC139">
        <v>186.82</v>
      </c>
      <c r="AD139" s="1">
        <v>7631.93</v>
      </c>
      <c r="AE139">
        <v>805.83</v>
      </c>
      <c r="AF139" s="1">
        <v>176243.17</v>
      </c>
      <c r="AG139" t="s">
        <v>3</v>
      </c>
      <c r="AH139" s="1">
        <v>38521</v>
      </c>
      <c r="AI139" s="1">
        <v>63903.62</v>
      </c>
      <c r="AJ139">
        <v>67.06</v>
      </c>
      <c r="AK139">
        <v>38.46</v>
      </c>
      <c r="AL139">
        <v>44.16</v>
      </c>
      <c r="AM139">
        <v>4.6500000000000004</v>
      </c>
      <c r="AN139" s="1">
        <v>2016.53</v>
      </c>
      <c r="AO139">
        <v>0.93369999999999997</v>
      </c>
      <c r="AP139" s="1">
        <v>1531.92</v>
      </c>
      <c r="AQ139" s="1">
        <v>2055.71</v>
      </c>
      <c r="AR139" s="1">
        <v>7140.54</v>
      </c>
      <c r="AS139">
        <v>829.29</v>
      </c>
      <c r="AT139">
        <v>354.4</v>
      </c>
      <c r="AU139" s="1">
        <v>11911.86</v>
      </c>
      <c r="AV139" s="1">
        <v>4133.26</v>
      </c>
      <c r="AW139">
        <v>0.32069999999999999</v>
      </c>
      <c r="AX139" s="1">
        <v>7089.44</v>
      </c>
      <c r="AY139">
        <v>0.55010000000000003</v>
      </c>
      <c r="AZ139">
        <v>945.81</v>
      </c>
      <c r="BA139">
        <v>7.3400000000000007E-2</v>
      </c>
      <c r="BB139">
        <v>720.12</v>
      </c>
      <c r="BC139">
        <v>5.5899999999999998E-2</v>
      </c>
      <c r="BD139" s="1">
        <v>12888.64</v>
      </c>
      <c r="BE139" s="1">
        <v>2591.42</v>
      </c>
      <c r="BF139">
        <v>0.46229999999999999</v>
      </c>
      <c r="BG139">
        <v>0.57669999999999999</v>
      </c>
      <c r="BH139">
        <v>0.23130000000000001</v>
      </c>
      <c r="BI139">
        <v>0.15229999999999999</v>
      </c>
      <c r="BJ139">
        <v>2.4199999999999999E-2</v>
      </c>
      <c r="BK139">
        <v>1.55E-2</v>
      </c>
    </row>
    <row r="140" spans="1:63" x14ac:dyDescent="0.25">
      <c r="A140" t="s">
        <v>141</v>
      </c>
      <c r="B140">
        <v>43885</v>
      </c>
      <c r="C140">
        <v>44.76</v>
      </c>
      <c r="D140">
        <v>22.33</v>
      </c>
      <c r="E140">
        <v>999.59</v>
      </c>
      <c r="F140">
        <v>966.42</v>
      </c>
      <c r="G140">
        <v>5.3E-3</v>
      </c>
      <c r="H140">
        <v>6.9999999999999999E-4</v>
      </c>
      <c r="I140">
        <v>1.35E-2</v>
      </c>
      <c r="J140">
        <v>8.9999999999999998E-4</v>
      </c>
      <c r="K140">
        <v>3.2300000000000002E-2</v>
      </c>
      <c r="L140">
        <v>0.90949999999999998</v>
      </c>
      <c r="M140">
        <v>3.78E-2</v>
      </c>
      <c r="N140">
        <v>0.45519999999999999</v>
      </c>
      <c r="O140">
        <v>3.0999999999999999E-3</v>
      </c>
      <c r="P140">
        <v>0.14779999999999999</v>
      </c>
      <c r="Q140" s="1">
        <v>55479.5</v>
      </c>
      <c r="R140">
        <v>0.20549999999999999</v>
      </c>
      <c r="S140">
        <v>0.23269999999999999</v>
      </c>
      <c r="T140">
        <v>0.56179999999999997</v>
      </c>
      <c r="U140">
        <v>8.9700000000000006</v>
      </c>
      <c r="V140" s="1">
        <v>70912.17</v>
      </c>
      <c r="W140">
        <v>106.98</v>
      </c>
      <c r="X140" s="1">
        <v>173435.94</v>
      </c>
      <c r="Y140">
        <v>0.74199999999999999</v>
      </c>
      <c r="Z140">
        <v>0.1638</v>
      </c>
      <c r="AA140">
        <v>9.4200000000000006E-2</v>
      </c>
      <c r="AB140">
        <v>0.25800000000000001</v>
      </c>
      <c r="AC140">
        <v>173.44</v>
      </c>
      <c r="AD140" s="1">
        <v>5042.6400000000003</v>
      </c>
      <c r="AE140">
        <v>550.63</v>
      </c>
      <c r="AF140" s="1">
        <v>144439.84</v>
      </c>
      <c r="AG140" t="s">
        <v>3</v>
      </c>
      <c r="AH140" s="1">
        <v>34654</v>
      </c>
      <c r="AI140" s="1">
        <v>54066.37</v>
      </c>
      <c r="AJ140">
        <v>41.88</v>
      </c>
      <c r="AK140">
        <v>26.32</v>
      </c>
      <c r="AL140">
        <v>30.86</v>
      </c>
      <c r="AM140">
        <v>4.3499999999999996</v>
      </c>
      <c r="AN140" s="1">
        <v>1632.46</v>
      </c>
      <c r="AO140">
        <v>1.0170999999999999</v>
      </c>
      <c r="AP140" s="1">
        <v>1603</v>
      </c>
      <c r="AQ140" s="1">
        <v>2184.89</v>
      </c>
      <c r="AR140" s="1">
        <v>6670.06</v>
      </c>
      <c r="AS140">
        <v>689.56</v>
      </c>
      <c r="AT140">
        <v>331.58</v>
      </c>
      <c r="AU140" s="1">
        <v>11479.08</v>
      </c>
      <c r="AV140" s="1">
        <v>6490.33</v>
      </c>
      <c r="AW140">
        <v>0.46789999999999998</v>
      </c>
      <c r="AX140" s="1">
        <v>4796</v>
      </c>
      <c r="AY140">
        <v>0.34570000000000001</v>
      </c>
      <c r="AZ140" s="1">
        <v>1680.17</v>
      </c>
      <c r="BA140">
        <v>0.1211</v>
      </c>
      <c r="BB140">
        <v>905.34</v>
      </c>
      <c r="BC140">
        <v>6.5299999999999997E-2</v>
      </c>
      <c r="BD140" s="1">
        <v>13871.85</v>
      </c>
      <c r="BE140" s="1">
        <v>5139.97</v>
      </c>
      <c r="BF140">
        <v>1.3793</v>
      </c>
      <c r="BG140">
        <v>0.50800000000000001</v>
      </c>
      <c r="BH140">
        <v>0.2132</v>
      </c>
      <c r="BI140">
        <v>0.2273</v>
      </c>
      <c r="BJ140">
        <v>2.8400000000000002E-2</v>
      </c>
      <c r="BK140">
        <v>2.3099999999999999E-2</v>
      </c>
    </row>
    <row r="141" spans="1:63" x14ac:dyDescent="0.25">
      <c r="A141" t="s">
        <v>142</v>
      </c>
      <c r="B141">
        <v>43893</v>
      </c>
      <c r="C141">
        <v>41.14</v>
      </c>
      <c r="D141">
        <v>61.19</v>
      </c>
      <c r="E141" s="1">
        <v>2517.6799999999998</v>
      </c>
      <c r="F141" s="1">
        <v>2442.8200000000002</v>
      </c>
      <c r="G141">
        <v>1.26E-2</v>
      </c>
      <c r="H141">
        <v>1.1999999999999999E-3</v>
      </c>
      <c r="I141">
        <v>3.6400000000000002E-2</v>
      </c>
      <c r="J141">
        <v>1.1000000000000001E-3</v>
      </c>
      <c r="K141">
        <v>6.2E-2</v>
      </c>
      <c r="L141">
        <v>0.83089999999999997</v>
      </c>
      <c r="M141">
        <v>5.5899999999999998E-2</v>
      </c>
      <c r="N141">
        <v>0.35089999999999999</v>
      </c>
      <c r="O141">
        <v>2.01E-2</v>
      </c>
      <c r="P141">
        <v>0.13519999999999999</v>
      </c>
      <c r="Q141" s="1">
        <v>64464.4</v>
      </c>
      <c r="R141">
        <v>0.1749</v>
      </c>
      <c r="S141">
        <v>0.19500000000000001</v>
      </c>
      <c r="T141">
        <v>0.63009999999999999</v>
      </c>
      <c r="U141">
        <v>18.38</v>
      </c>
      <c r="V141" s="1">
        <v>81508.710000000006</v>
      </c>
      <c r="W141">
        <v>132.96</v>
      </c>
      <c r="X141" s="1">
        <v>185221.63</v>
      </c>
      <c r="Y141">
        <v>0.70020000000000004</v>
      </c>
      <c r="Z141">
        <v>0.2311</v>
      </c>
      <c r="AA141">
        <v>6.88E-2</v>
      </c>
      <c r="AB141">
        <v>0.29980000000000001</v>
      </c>
      <c r="AC141">
        <v>185.22</v>
      </c>
      <c r="AD141" s="1">
        <v>7012.05</v>
      </c>
      <c r="AE141">
        <v>648.54</v>
      </c>
      <c r="AF141" s="1">
        <v>174749.81</v>
      </c>
      <c r="AG141" t="s">
        <v>3</v>
      </c>
      <c r="AH141" s="1">
        <v>37677</v>
      </c>
      <c r="AI141" s="1">
        <v>62932.800000000003</v>
      </c>
      <c r="AJ141">
        <v>56.93</v>
      </c>
      <c r="AK141">
        <v>34.119999999999997</v>
      </c>
      <c r="AL141">
        <v>41.64</v>
      </c>
      <c r="AM141">
        <v>4.6500000000000004</v>
      </c>
      <c r="AN141" s="1">
        <v>2376.5500000000002</v>
      </c>
      <c r="AO141">
        <v>0.91910000000000003</v>
      </c>
      <c r="AP141" s="1">
        <v>1467.31</v>
      </c>
      <c r="AQ141" s="1">
        <v>1986.67</v>
      </c>
      <c r="AR141" s="1">
        <v>6869.17</v>
      </c>
      <c r="AS141">
        <v>634.46</v>
      </c>
      <c r="AT141">
        <v>345.52</v>
      </c>
      <c r="AU141" s="1">
        <v>11303.12</v>
      </c>
      <c r="AV141" s="1">
        <v>4555.8100000000004</v>
      </c>
      <c r="AW141">
        <v>0.35449999999999998</v>
      </c>
      <c r="AX141" s="1">
        <v>6375.36</v>
      </c>
      <c r="AY141">
        <v>0.49609999999999999</v>
      </c>
      <c r="AZ141" s="1">
        <v>1170.6500000000001</v>
      </c>
      <c r="BA141">
        <v>9.11E-2</v>
      </c>
      <c r="BB141">
        <v>748.7</v>
      </c>
      <c r="BC141">
        <v>5.8299999999999998E-2</v>
      </c>
      <c r="BD141" s="1">
        <v>12850.51</v>
      </c>
      <c r="BE141" s="1">
        <v>2993.79</v>
      </c>
      <c r="BF141">
        <v>0.6109</v>
      </c>
      <c r="BG141">
        <v>0.55410000000000004</v>
      </c>
      <c r="BH141">
        <v>0.2258</v>
      </c>
      <c r="BI141">
        <v>0.1767</v>
      </c>
      <c r="BJ141">
        <v>2.8000000000000001E-2</v>
      </c>
      <c r="BK141">
        <v>1.5299999999999999E-2</v>
      </c>
    </row>
    <row r="142" spans="1:63" x14ac:dyDescent="0.25">
      <c r="A142" t="s">
        <v>143</v>
      </c>
      <c r="B142">
        <v>47027</v>
      </c>
      <c r="C142">
        <v>33.9</v>
      </c>
      <c r="D142">
        <v>275.60000000000002</v>
      </c>
      <c r="E142" s="1">
        <v>9344.32</v>
      </c>
      <c r="F142" s="1">
        <v>9177.8799999999992</v>
      </c>
      <c r="G142">
        <v>9.9000000000000005E-2</v>
      </c>
      <c r="H142">
        <v>8.9999999999999998E-4</v>
      </c>
      <c r="I142">
        <v>0.111</v>
      </c>
      <c r="J142">
        <v>1.4E-3</v>
      </c>
      <c r="K142">
        <v>6.2600000000000003E-2</v>
      </c>
      <c r="L142">
        <v>0.66539999999999999</v>
      </c>
      <c r="M142">
        <v>5.9700000000000003E-2</v>
      </c>
      <c r="N142">
        <v>0.18390000000000001</v>
      </c>
      <c r="O142">
        <v>5.1900000000000002E-2</v>
      </c>
      <c r="P142">
        <v>0.12609999999999999</v>
      </c>
      <c r="Q142" s="1">
        <v>77147.12</v>
      </c>
      <c r="R142">
        <v>0.17860000000000001</v>
      </c>
      <c r="S142">
        <v>0.20699999999999999</v>
      </c>
      <c r="T142">
        <v>0.61450000000000005</v>
      </c>
      <c r="U142">
        <v>52.62</v>
      </c>
      <c r="V142" s="1">
        <v>99664.28</v>
      </c>
      <c r="W142">
        <v>175.51</v>
      </c>
      <c r="X142" s="1">
        <v>203722.12</v>
      </c>
      <c r="Y142">
        <v>0.77159999999999995</v>
      </c>
      <c r="Z142">
        <v>0.19839999999999999</v>
      </c>
      <c r="AA142">
        <v>0.03</v>
      </c>
      <c r="AB142">
        <v>0.22839999999999999</v>
      </c>
      <c r="AC142">
        <v>203.72</v>
      </c>
      <c r="AD142" s="1">
        <v>9588.7099999999991</v>
      </c>
      <c r="AE142">
        <v>936.79</v>
      </c>
      <c r="AF142" s="1">
        <v>212738.36</v>
      </c>
      <c r="AG142" t="s">
        <v>3</v>
      </c>
      <c r="AH142" s="1">
        <v>52066</v>
      </c>
      <c r="AI142" s="1">
        <v>103398.68</v>
      </c>
      <c r="AJ142">
        <v>81.14</v>
      </c>
      <c r="AK142">
        <v>44.78</v>
      </c>
      <c r="AL142">
        <v>52.68</v>
      </c>
      <c r="AM142">
        <v>4.8600000000000003</v>
      </c>
      <c r="AN142" s="1">
        <v>1663.11</v>
      </c>
      <c r="AO142">
        <v>0.72399999999999998</v>
      </c>
      <c r="AP142" s="1">
        <v>1456.07</v>
      </c>
      <c r="AQ142" s="1">
        <v>2000.96</v>
      </c>
      <c r="AR142" s="1">
        <v>7845.46</v>
      </c>
      <c r="AS142">
        <v>907.69</v>
      </c>
      <c r="AT142">
        <v>430.95</v>
      </c>
      <c r="AU142" s="1">
        <v>12641.14</v>
      </c>
      <c r="AV142" s="1">
        <v>3194.85</v>
      </c>
      <c r="AW142">
        <v>0.23710000000000001</v>
      </c>
      <c r="AX142" s="1">
        <v>8582.0400000000009</v>
      </c>
      <c r="AY142">
        <v>0.63700000000000001</v>
      </c>
      <c r="AZ142" s="1">
        <v>1192.9100000000001</v>
      </c>
      <c r="BA142">
        <v>8.8499999999999995E-2</v>
      </c>
      <c r="BB142">
        <v>502.82</v>
      </c>
      <c r="BC142">
        <v>3.73E-2</v>
      </c>
      <c r="BD142" s="1">
        <v>13472.62</v>
      </c>
      <c r="BE142" s="1">
        <v>1820.21</v>
      </c>
      <c r="BF142">
        <v>0.22189999999999999</v>
      </c>
      <c r="BG142">
        <v>0.61219999999999997</v>
      </c>
      <c r="BH142">
        <v>0.22889999999999999</v>
      </c>
      <c r="BI142">
        <v>0.11269999999999999</v>
      </c>
      <c r="BJ142">
        <v>2.4799999999999999E-2</v>
      </c>
      <c r="BK142">
        <v>2.1299999999999999E-2</v>
      </c>
    </row>
    <row r="143" spans="1:63" x14ac:dyDescent="0.25">
      <c r="A143" t="s">
        <v>144</v>
      </c>
      <c r="B143">
        <v>43901</v>
      </c>
      <c r="C143">
        <v>11.71</v>
      </c>
      <c r="D143">
        <v>342.05</v>
      </c>
      <c r="E143" s="1">
        <v>4006.87</v>
      </c>
      <c r="F143" s="1">
        <v>3057.85</v>
      </c>
      <c r="G143">
        <v>2.7000000000000001E-3</v>
      </c>
      <c r="H143">
        <v>5.9999999999999995E-4</v>
      </c>
      <c r="I143">
        <v>0.47260000000000002</v>
      </c>
      <c r="J143">
        <v>1.5E-3</v>
      </c>
      <c r="K143">
        <v>0.13439999999999999</v>
      </c>
      <c r="L143">
        <v>0.28110000000000002</v>
      </c>
      <c r="M143">
        <v>0.1071</v>
      </c>
      <c r="N143">
        <v>0.9869</v>
      </c>
      <c r="O143">
        <v>4.1300000000000003E-2</v>
      </c>
      <c r="P143">
        <v>0.19359999999999999</v>
      </c>
      <c r="Q143" s="1">
        <v>60245.279999999999</v>
      </c>
      <c r="R143">
        <v>0.3075</v>
      </c>
      <c r="S143">
        <v>0.20080000000000001</v>
      </c>
      <c r="T143">
        <v>0.49170000000000003</v>
      </c>
      <c r="U143">
        <v>33.29</v>
      </c>
      <c r="V143" s="1">
        <v>84262.25</v>
      </c>
      <c r="W143">
        <v>119.02</v>
      </c>
      <c r="X143" s="1">
        <v>73238.81</v>
      </c>
      <c r="Y143">
        <v>0.62470000000000003</v>
      </c>
      <c r="Z143">
        <v>0.30359999999999998</v>
      </c>
      <c r="AA143">
        <v>7.1800000000000003E-2</v>
      </c>
      <c r="AB143">
        <v>0.37530000000000002</v>
      </c>
      <c r="AC143">
        <v>73.239999999999995</v>
      </c>
      <c r="AD143" s="1">
        <v>3386.88</v>
      </c>
      <c r="AE143">
        <v>416.1</v>
      </c>
      <c r="AF143" s="1">
        <v>64798.09</v>
      </c>
      <c r="AG143" t="s">
        <v>3</v>
      </c>
      <c r="AH143" s="1">
        <v>25633</v>
      </c>
      <c r="AI143" s="1">
        <v>37386.61</v>
      </c>
      <c r="AJ143">
        <v>62.9</v>
      </c>
      <c r="AK143">
        <v>42.23</v>
      </c>
      <c r="AL143">
        <v>48.14</v>
      </c>
      <c r="AM143">
        <v>4.84</v>
      </c>
      <c r="AN143">
        <v>0</v>
      </c>
      <c r="AO143">
        <v>1.1639999999999999</v>
      </c>
      <c r="AP143" s="1">
        <v>2229.48</v>
      </c>
      <c r="AQ143" s="1">
        <v>2809.63</v>
      </c>
      <c r="AR143" s="1">
        <v>7998.85</v>
      </c>
      <c r="AS143">
        <v>955.17</v>
      </c>
      <c r="AT143">
        <v>584.54999999999995</v>
      </c>
      <c r="AU143" s="1">
        <v>14577.67</v>
      </c>
      <c r="AV143" s="1">
        <v>11635.38</v>
      </c>
      <c r="AW143">
        <v>0.62429999999999997</v>
      </c>
      <c r="AX143" s="1">
        <v>4038.51</v>
      </c>
      <c r="AY143">
        <v>0.2167</v>
      </c>
      <c r="AZ143" s="1">
        <v>1000.92</v>
      </c>
      <c r="BA143">
        <v>5.3699999999999998E-2</v>
      </c>
      <c r="BB143" s="1">
        <v>1961.89</v>
      </c>
      <c r="BC143">
        <v>0.1053</v>
      </c>
      <c r="BD143" s="1">
        <v>18636.7</v>
      </c>
      <c r="BE143" s="1">
        <v>6462.59</v>
      </c>
      <c r="BF143">
        <v>3.915</v>
      </c>
      <c r="BG143">
        <v>0.45989999999999998</v>
      </c>
      <c r="BH143">
        <v>0.18410000000000001</v>
      </c>
      <c r="BI143">
        <v>0.31669999999999998</v>
      </c>
      <c r="BJ143">
        <v>2.58E-2</v>
      </c>
      <c r="BK143">
        <v>1.35E-2</v>
      </c>
    </row>
    <row r="144" spans="1:63" x14ac:dyDescent="0.25">
      <c r="A144" t="s">
        <v>145</v>
      </c>
      <c r="B144">
        <v>46409</v>
      </c>
      <c r="C144">
        <v>141.47999999999999</v>
      </c>
      <c r="D144">
        <v>10.23</v>
      </c>
      <c r="E144" s="1">
        <v>1447.44</v>
      </c>
      <c r="F144" s="1">
        <v>1339.58</v>
      </c>
      <c r="G144">
        <v>2E-3</v>
      </c>
      <c r="H144">
        <v>4.0000000000000002E-4</v>
      </c>
      <c r="I144">
        <v>6.1000000000000004E-3</v>
      </c>
      <c r="J144">
        <v>1.1000000000000001E-3</v>
      </c>
      <c r="K144">
        <v>2.2700000000000001E-2</v>
      </c>
      <c r="L144">
        <v>0.94069999999999998</v>
      </c>
      <c r="M144">
        <v>2.7E-2</v>
      </c>
      <c r="N144">
        <v>0.47099999999999997</v>
      </c>
      <c r="O144">
        <v>3.0000000000000001E-3</v>
      </c>
      <c r="P144">
        <v>0.1585</v>
      </c>
      <c r="Q144" s="1">
        <v>55096.5</v>
      </c>
      <c r="R144">
        <v>0.22720000000000001</v>
      </c>
      <c r="S144">
        <v>0.2102</v>
      </c>
      <c r="T144">
        <v>0.56259999999999999</v>
      </c>
      <c r="U144">
        <v>12.05</v>
      </c>
      <c r="V144" s="1">
        <v>72098.8</v>
      </c>
      <c r="W144">
        <v>114.96</v>
      </c>
      <c r="X144" s="1">
        <v>205612.66</v>
      </c>
      <c r="Y144">
        <v>0.61029999999999995</v>
      </c>
      <c r="Z144">
        <v>0.13189999999999999</v>
      </c>
      <c r="AA144">
        <v>0.25779999999999997</v>
      </c>
      <c r="AB144">
        <v>0.38969999999999999</v>
      </c>
      <c r="AC144">
        <v>205.61</v>
      </c>
      <c r="AD144" s="1">
        <v>5695.35</v>
      </c>
      <c r="AE144">
        <v>453.1</v>
      </c>
      <c r="AF144" s="1">
        <v>169143.17</v>
      </c>
      <c r="AG144" t="s">
        <v>3</v>
      </c>
      <c r="AH144" s="1">
        <v>33506</v>
      </c>
      <c r="AI144" s="1">
        <v>51908.7</v>
      </c>
      <c r="AJ144">
        <v>37.47</v>
      </c>
      <c r="AK144">
        <v>24.26</v>
      </c>
      <c r="AL144">
        <v>28.03</v>
      </c>
      <c r="AM144">
        <v>4.3499999999999996</v>
      </c>
      <c r="AN144" s="1">
        <v>1403.46</v>
      </c>
      <c r="AO144">
        <v>1.0613999999999999</v>
      </c>
      <c r="AP144" s="1">
        <v>1644.23</v>
      </c>
      <c r="AQ144" s="1">
        <v>2354.38</v>
      </c>
      <c r="AR144" s="1">
        <v>6943.03</v>
      </c>
      <c r="AS144">
        <v>680.3</v>
      </c>
      <c r="AT144">
        <v>267.77</v>
      </c>
      <c r="AU144" s="1">
        <v>11889.72</v>
      </c>
      <c r="AV144" s="1">
        <v>7165.95</v>
      </c>
      <c r="AW144">
        <v>0.48820000000000002</v>
      </c>
      <c r="AX144" s="1">
        <v>5163.08</v>
      </c>
      <c r="AY144">
        <v>0.35170000000000001</v>
      </c>
      <c r="AZ144" s="1">
        <v>1329.17</v>
      </c>
      <c r="BA144">
        <v>9.0499999999999997E-2</v>
      </c>
      <c r="BB144" s="1">
        <v>1020.74</v>
      </c>
      <c r="BC144">
        <v>6.9500000000000006E-2</v>
      </c>
      <c r="BD144" s="1">
        <v>14678.94</v>
      </c>
      <c r="BE144" s="1">
        <v>5598.22</v>
      </c>
      <c r="BF144">
        <v>1.7014</v>
      </c>
      <c r="BG144">
        <v>0.49890000000000001</v>
      </c>
      <c r="BH144">
        <v>0.2369</v>
      </c>
      <c r="BI144">
        <v>0.2135</v>
      </c>
      <c r="BJ144">
        <v>3.3099999999999997E-2</v>
      </c>
      <c r="BK144">
        <v>1.7500000000000002E-2</v>
      </c>
    </row>
    <row r="145" spans="1:63" x14ac:dyDescent="0.25">
      <c r="A145" t="s">
        <v>146</v>
      </c>
      <c r="B145">
        <v>69682</v>
      </c>
      <c r="C145">
        <v>139.47999999999999</v>
      </c>
      <c r="D145">
        <v>7.48</v>
      </c>
      <c r="E145" s="1">
        <v>1042.6500000000001</v>
      </c>
      <c r="F145" s="1">
        <v>1027.19</v>
      </c>
      <c r="G145">
        <v>1.8E-3</v>
      </c>
      <c r="H145">
        <v>2.9999999999999997E-4</v>
      </c>
      <c r="I145">
        <v>4.4999999999999997E-3</v>
      </c>
      <c r="J145">
        <v>1E-3</v>
      </c>
      <c r="K145">
        <v>1.7600000000000001E-2</v>
      </c>
      <c r="L145">
        <v>0.9546</v>
      </c>
      <c r="M145">
        <v>2.0299999999999999E-2</v>
      </c>
      <c r="N145">
        <v>0.41770000000000002</v>
      </c>
      <c r="O145">
        <v>2.2000000000000001E-3</v>
      </c>
      <c r="P145">
        <v>0.15049999999999999</v>
      </c>
      <c r="Q145" s="1">
        <v>56027.46</v>
      </c>
      <c r="R145">
        <v>0.22570000000000001</v>
      </c>
      <c r="S145">
        <v>0.19539999999999999</v>
      </c>
      <c r="T145">
        <v>0.57889999999999997</v>
      </c>
      <c r="U145">
        <v>9.67</v>
      </c>
      <c r="V145" s="1">
        <v>67448.31</v>
      </c>
      <c r="W145">
        <v>103.1</v>
      </c>
      <c r="X145" s="1">
        <v>199978.16</v>
      </c>
      <c r="Y145">
        <v>0.73340000000000005</v>
      </c>
      <c r="Z145">
        <v>8.4500000000000006E-2</v>
      </c>
      <c r="AA145">
        <v>0.182</v>
      </c>
      <c r="AB145">
        <v>0.2666</v>
      </c>
      <c r="AC145">
        <v>199.98</v>
      </c>
      <c r="AD145" s="1">
        <v>5424.91</v>
      </c>
      <c r="AE145">
        <v>518.78</v>
      </c>
      <c r="AF145" s="1">
        <v>177798.94</v>
      </c>
      <c r="AG145" t="s">
        <v>3</v>
      </c>
      <c r="AH145" s="1">
        <v>34844</v>
      </c>
      <c r="AI145" s="1">
        <v>54881.34</v>
      </c>
      <c r="AJ145">
        <v>35.74</v>
      </c>
      <c r="AK145">
        <v>24.14</v>
      </c>
      <c r="AL145">
        <v>27.06</v>
      </c>
      <c r="AM145">
        <v>4.3499999999999996</v>
      </c>
      <c r="AN145" s="1">
        <v>1274.5</v>
      </c>
      <c r="AO145">
        <v>1.1774</v>
      </c>
      <c r="AP145" s="1">
        <v>1688.84</v>
      </c>
      <c r="AQ145" s="1">
        <v>2466.94</v>
      </c>
      <c r="AR145" s="1">
        <v>6980.93</v>
      </c>
      <c r="AS145">
        <v>648.70000000000005</v>
      </c>
      <c r="AT145">
        <v>342.46</v>
      </c>
      <c r="AU145" s="1">
        <v>12127.86</v>
      </c>
      <c r="AV145" s="1">
        <v>6855.8</v>
      </c>
      <c r="AW145">
        <v>0.46250000000000002</v>
      </c>
      <c r="AX145" s="1">
        <v>5093.79</v>
      </c>
      <c r="AY145">
        <v>0.34360000000000002</v>
      </c>
      <c r="AZ145" s="1">
        <v>1971.69</v>
      </c>
      <c r="BA145">
        <v>0.13300000000000001</v>
      </c>
      <c r="BB145">
        <v>902.94</v>
      </c>
      <c r="BC145">
        <v>6.0900000000000003E-2</v>
      </c>
      <c r="BD145" s="1">
        <v>14824.22</v>
      </c>
      <c r="BE145" s="1">
        <v>5882.04</v>
      </c>
      <c r="BF145">
        <v>1.7059</v>
      </c>
      <c r="BG145">
        <v>0.50019999999999998</v>
      </c>
      <c r="BH145">
        <v>0.23019999999999999</v>
      </c>
      <c r="BI145">
        <v>0.19869999999999999</v>
      </c>
      <c r="BJ145">
        <v>3.5499999999999997E-2</v>
      </c>
      <c r="BK145">
        <v>3.5400000000000001E-2</v>
      </c>
    </row>
    <row r="146" spans="1:63" x14ac:dyDescent="0.25">
      <c r="A146" t="s">
        <v>147</v>
      </c>
      <c r="B146">
        <v>47688</v>
      </c>
      <c r="C146">
        <v>109.33</v>
      </c>
      <c r="D146">
        <v>12.28</v>
      </c>
      <c r="E146" s="1">
        <v>1343.07</v>
      </c>
      <c r="F146" s="1">
        <v>1350.42</v>
      </c>
      <c r="G146">
        <v>1.8E-3</v>
      </c>
      <c r="H146">
        <v>2.9999999999999997E-4</v>
      </c>
      <c r="I146">
        <v>5.4000000000000003E-3</v>
      </c>
      <c r="J146">
        <v>5.9999999999999995E-4</v>
      </c>
      <c r="K146">
        <v>1.67E-2</v>
      </c>
      <c r="L146">
        <v>0.95740000000000003</v>
      </c>
      <c r="M146">
        <v>1.77E-2</v>
      </c>
      <c r="N146">
        <v>0.33939999999999998</v>
      </c>
      <c r="O146">
        <v>1.44E-2</v>
      </c>
      <c r="P146">
        <v>0.13830000000000001</v>
      </c>
      <c r="Q146" s="1">
        <v>56328.56</v>
      </c>
      <c r="R146">
        <v>0.1913</v>
      </c>
      <c r="S146">
        <v>0.1966</v>
      </c>
      <c r="T146">
        <v>0.61199999999999999</v>
      </c>
      <c r="U146">
        <v>12.56</v>
      </c>
      <c r="V146" s="1">
        <v>68200.66</v>
      </c>
      <c r="W146">
        <v>103.13</v>
      </c>
      <c r="X146" s="1">
        <v>206125.59</v>
      </c>
      <c r="Y146">
        <v>0.74539999999999995</v>
      </c>
      <c r="Z146">
        <v>0.11269999999999999</v>
      </c>
      <c r="AA146">
        <v>0.1419</v>
      </c>
      <c r="AB146">
        <v>0.25459999999999999</v>
      </c>
      <c r="AC146">
        <v>206.13</v>
      </c>
      <c r="AD146" s="1">
        <v>5439.62</v>
      </c>
      <c r="AE146">
        <v>530.63</v>
      </c>
      <c r="AF146" s="1">
        <v>163089.44</v>
      </c>
      <c r="AG146" t="s">
        <v>3</v>
      </c>
      <c r="AH146" s="1">
        <v>35195</v>
      </c>
      <c r="AI146" s="1">
        <v>55295.01</v>
      </c>
      <c r="AJ146">
        <v>35.89</v>
      </c>
      <c r="AK146">
        <v>24.28</v>
      </c>
      <c r="AL146">
        <v>26.25</v>
      </c>
      <c r="AM146">
        <v>4.47</v>
      </c>
      <c r="AN146" s="1">
        <v>1346.83</v>
      </c>
      <c r="AO146">
        <v>1.1031</v>
      </c>
      <c r="AP146" s="1">
        <v>1459.52</v>
      </c>
      <c r="AQ146" s="1">
        <v>2238.7399999999998</v>
      </c>
      <c r="AR146" s="1">
        <v>6683.55</v>
      </c>
      <c r="AS146">
        <v>666.28</v>
      </c>
      <c r="AT146">
        <v>334.72</v>
      </c>
      <c r="AU146" s="1">
        <v>11382.81</v>
      </c>
      <c r="AV146" s="1">
        <v>6226.68</v>
      </c>
      <c r="AW146">
        <v>0.47060000000000002</v>
      </c>
      <c r="AX146" s="1">
        <v>4643.5</v>
      </c>
      <c r="AY146">
        <v>0.35089999999999999</v>
      </c>
      <c r="AZ146" s="1">
        <v>1510.63</v>
      </c>
      <c r="BA146">
        <v>0.1142</v>
      </c>
      <c r="BB146">
        <v>850.47</v>
      </c>
      <c r="BC146">
        <v>6.4299999999999996E-2</v>
      </c>
      <c r="BD146" s="1">
        <v>13231.27</v>
      </c>
      <c r="BE146" s="1">
        <v>5676.63</v>
      </c>
      <c r="BF146">
        <v>1.5182</v>
      </c>
      <c r="BG146">
        <v>0.53510000000000002</v>
      </c>
      <c r="BH146">
        <v>0.2321</v>
      </c>
      <c r="BI146">
        <v>0.18229999999999999</v>
      </c>
      <c r="BJ146">
        <v>3.2300000000000002E-2</v>
      </c>
      <c r="BK146">
        <v>1.8200000000000001E-2</v>
      </c>
    </row>
    <row r="147" spans="1:63" x14ac:dyDescent="0.25">
      <c r="A147" t="s">
        <v>148</v>
      </c>
      <c r="B147">
        <v>47845</v>
      </c>
      <c r="C147">
        <v>70.430000000000007</v>
      </c>
      <c r="D147">
        <v>15.64</v>
      </c>
      <c r="E147" s="1">
        <v>1101.23</v>
      </c>
      <c r="F147" s="1">
        <v>1071.56</v>
      </c>
      <c r="G147">
        <v>2.7000000000000001E-3</v>
      </c>
      <c r="H147">
        <v>4.0000000000000002E-4</v>
      </c>
      <c r="I147">
        <v>5.7000000000000002E-3</v>
      </c>
      <c r="J147">
        <v>1E-3</v>
      </c>
      <c r="K147">
        <v>2.1999999999999999E-2</v>
      </c>
      <c r="L147">
        <v>0.93899999999999995</v>
      </c>
      <c r="M147">
        <v>2.92E-2</v>
      </c>
      <c r="N147">
        <v>0.36299999999999999</v>
      </c>
      <c r="O147">
        <v>4.1000000000000003E-3</v>
      </c>
      <c r="P147">
        <v>0.13919999999999999</v>
      </c>
      <c r="Q147" s="1">
        <v>56982.76</v>
      </c>
      <c r="R147">
        <v>0.19919999999999999</v>
      </c>
      <c r="S147">
        <v>0.21859999999999999</v>
      </c>
      <c r="T147">
        <v>0.58220000000000005</v>
      </c>
      <c r="U147">
        <v>9.18</v>
      </c>
      <c r="V147" s="1">
        <v>77661.08</v>
      </c>
      <c r="W147">
        <v>114.87</v>
      </c>
      <c r="X147" s="1">
        <v>187789.84</v>
      </c>
      <c r="Y147">
        <v>0.74929999999999997</v>
      </c>
      <c r="Z147">
        <v>0.1081</v>
      </c>
      <c r="AA147">
        <v>0.1426</v>
      </c>
      <c r="AB147">
        <v>0.25069999999999998</v>
      </c>
      <c r="AC147">
        <v>187.79</v>
      </c>
      <c r="AD147" s="1">
        <v>5494.2</v>
      </c>
      <c r="AE147">
        <v>534.16</v>
      </c>
      <c r="AF147" s="1">
        <v>162407.75</v>
      </c>
      <c r="AG147" t="s">
        <v>3</v>
      </c>
      <c r="AH147" s="1">
        <v>35285</v>
      </c>
      <c r="AI147" s="1">
        <v>55345.85</v>
      </c>
      <c r="AJ147">
        <v>42.87</v>
      </c>
      <c r="AK147">
        <v>25.62</v>
      </c>
      <c r="AL147">
        <v>30.89</v>
      </c>
      <c r="AM147">
        <v>4.3600000000000003</v>
      </c>
      <c r="AN147" s="1">
        <v>1508.75</v>
      </c>
      <c r="AO147">
        <v>1.2295</v>
      </c>
      <c r="AP147" s="1">
        <v>1680.9</v>
      </c>
      <c r="AQ147" s="1">
        <v>2201.4899999999998</v>
      </c>
      <c r="AR147" s="1">
        <v>6830.96</v>
      </c>
      <c r="AS147">
        <v>619.66</v>
      </c>
      <c r="AT147">
        <v>362.29</v>
      </c>
      <c r="AU147" s="1">
        <v>11695.3</v>
      </c>
      <c r="AV147" s="1">
        <v>6198.21</v>
      </c>
      <c r="AW147">
        <v>0.44350000000000001</v>
      </c>
      <c r="AX147" s="1">
        <v>5249.61</v>
      </c>
      <c r="AY147">
        <v>0.37559999999999999</v>
      </c>
      <c r="AZ147" s="1">
        <v>1681.5</v>
      </c>
      <c r="BA147">
        <v>0.1203</v>
      </c>
      <c r="BB147">
        <v>847.13</v>
      </c>
      <c r="BC147">
        <v>6.0600000000000001E-2</v>
      </c>
      <c r="BD147" s="1">
        <v>13976.46</v>
      </c>
      <c r="BE147" s="1">
        <v>5094.75</v>
      </c>
      <c r="BF147">
        <v>1.3956</v>
      </c>
      <c r="BG147">
        <v>0.51060000000000005</v>
      </c>
      <c r="BH147">
        <v>0.23050000000000001</v>
      </c>
      <c r="BI147">
        <v>0.20910000000000001</v>
      </c>
      <c r="BJ147">
        <v>3.2800000000000003E-2</v>
      </c>
      <c r="BK147">
        <v>1.7000000000000001E-2</v>
      </c>
    </row>
    <row r="148" spans="1:63" x14ac:dyDescent="0.25">
      <c r="A148" t="s">
        <v>149</v>
      </c>
      <c r="B148">
        <v>43919</v>
      </c>
      <c r="C148">
        <v>18</v>
      </c>
      <c r="D148">
        <v>148.58000000000001</v>
      </c>
      <c r="E148" s="1">
        <v>2674.47</v>
      </c>
      <c r="F148" s="1">
        <v>2374.1799999999998</v>
      </c>
      <c r="G148">
        <v>3.0999999999999999E-3</v>
      </c>
      <c r="H148">
        <v>8.0000000000000004E-4</v>
      </c>
      <c r="I148">
        <v>0.1042</v>
      </c>
      <c r="J148">
        <v>1.4E-3</v>
      </c>
      <c r="K148">
        <v>5.91E-2</v>
      </c>
      <c r="L148">
        <v>0.71950000000000003</v>
      </c>
      <c r="M148">
        <v>0.1118</v>
      </c>
      <c r="N148">
        <v>0.94059999999999999</v>
      </c>
      <c r="O148">
        <v>1.11E-2</v>
      </c>
      <c r="P148">
        <v>0.1832</v>
      </c>
      <c r="Q148" s="1">
        <v>57893.9</v>
      </c>
      <c r="R148">
        <v>0.1991</v>
      </c>
      <c r="S148">
        <v>0.1968</v>
      </c>
      <c r="T148">
        <v>0.60419999999999996</v>
      </c>
      <c r="U148">
        <v>21.1</v>
      </c>
      <c r="V148" s="1">
        <v>77131.77</v>
      </c>
      <c r="W148">
        <v>124.01</v>
      </c>
      <c r="X148" s="1">
        <v>102824.9</v>
      </c>
      <c r="Y148">
        <v>0.65610000000000002</v>
      </c>
      <c r="Z148">
        <v>0.24299999999999999</v>
      </c>
      <c r="AA148">
        <v>0.1009</v>
      </c>
      <c r="AB148">
        <v>0.34389999999999998</v>
      </c>
      <c r="AC148">
        <v>102.82</v>
      </c>
      <c r="AD148" s="1">
        <v>3444.29</v>
      </c>
      <c r="AE148">
        <v>417.15</v>
      </c>
      <c r="AF148" s="1">
        <v>89497.52</v>
      </c>
      <c r="AG148" t="s">
        <v>3</v>
      </c>
      <c r="AH148" s="1">
        <v>28201</v>
      </c>
      <c r="AI148" s="1">
        <v>42631.17</v>
      </c>
      <c r="AJ148">
        <v>48.73</v>
      </c>
      <c r="AK148">
        <v>31.12</v>
      </c>
      <c r="AL148">
        <v>36.090000000000003</v>
      </c>
      <c r="AM148">
        <v>4.5199999999999996</v>
      </c>
      <c r="AN148">
        <v>1.22</v>
      </c>
      <c r="AO148">
        <v>0.91510000000000002</v>
      </c>
      <c r="AP148" s="1">
        <v>1733.38</v>
      </c>
      <c r="AQ148" s="1">
        <v>2440.25</v>
      </c>
      <c r="AR148" s="1">
        <v>7366.71</v>
      </c>
      <c r="AS148">
        <v>760.91</v>
      </c>
      <c r="AT148">
        <v>384.59</v>
      </c>
      <c r="AU148" s="1">
        <v>12685.85</v>
      </c>
      <c r="AV148" s="1">
        <v>9258.76</v>
      </c>
      <c r="AW148">
        <v>0.60670000000000002</v>
      </c>
      <c r="AX148" s="1">
        <v>3292.62</v>
      </c>
      <c r="AY148">
        <v>0.21579999999999999</v>
      </c>
      <c r="AZ148" s="1">
        <v>1137.6099999999999</v>
      </c>
      <c r="BA148">
        <v>7.4499999999999997E-2</v>
      </c>
      <c r="BB148" s="1">
        <v>1571.37</v>
      </c>
      <c r="BC148">
        <v>0.10299999999999999</v>
      </c>
      <c r="BD148" s="1">
        <v>15260.36</v>
      </c>
      <c r="BE148" s="1">
        <v>6523.82</v>
      </c>
      <c r="BF148">
        <v>2.7848000000000002</v>
      </c>
      <c r="BG148">
        <v>0.49390000000000001</v>
      </c>
      <c r="BH148">
        <v>0.21809999999999999</v>
      </c>
      <c r="BI148">
        <v>0.24779999999999999</v>
      </c>
      <c r="BJ148">
        <v>2.6700000000000002E-2</v>
      </c>
      <c r="BK148">
        <v>1.34E-2</v>
      </c>
    </row>
    <row r="149" spans="1:63" x14ac:dyDescent="0.25">
      <c r="A149" t="s">
        <v>150</v>
      </c>
      <c r="B149">
        <v>48835</v>
      </c>
      <c r="C149">
        <v>136.81</v>
      </c>
      <c r="D149">
        <v>13.2</v>
      </c>
      <c r="E149" s="1">
        <v>1805.53</v>
      </c>
      <c r="F149" s="1">
        <v>1761.29</v>
      </c>
      <c r="G149">
        <v>3.3E-3</v>
      </c>
      <c r="H149">
        <v>2.9999999999999997E-4</v>
      </c>
      <c r="I149">
        <v>6.1999999999999998E-3</v>
      </c>
      <c r="J149">
        <v>1E-3</v>
      </c>
      <c r="K149">
        <v>1.9300000000000001E-2</v>
      </c>
      <c r="L149">
        <v>0.93899999999999995</v>
      </c>
      <c r="M149">
        <v>3.09E-2</v>
      </c>
      <c r="N149">
        <v>0.34370000000000001</v>
      </c>
      <c r="O149">
        <v>2E-3</v>
      </c>
      <c r="P149">
        <v>0.1444</v>
      </c>
      <c r="Q149" s="1">
        <v>57427.59</v>
      </c>
      <c r="R149">
        <v>0.1928</v>
      </c>
      <c r="S149">
        <v>0.2031</v>
      </c>
      <c r="T149">
        <v>0.60409999999999997</v>
      </c>
      <c r="U149">
        <v>15.7</v>
      </c>
      <c r="V149" s="1">
        <v>70189.679999999993</v>
      </c>
      <c r="W149">
        <v>110.16</v>
      </c>
      <c r="X149" s="1">
        <v>199693.18</v>
      </c>
      <c r="Y149">
        <v>0.72660000000000002</v>
      </c>
      <c r="Z149">
        <v>9.5000000000000001E-2</v>
      </c>
      <c r="AA149">
        <v>0.1784</v>
      </c>
      <c r="AB149">
        <v>0.27339999999999998</v>
      </c>
      <c r="AC149">
        <v>199.69</v>
      </c>
      <c r="AD149" s="1">
        <v>5551.34</v>
      </c>
      <c r="AE149">
        <v>510.83</v>
      </c>
      <c r="AF149" s="1">
        <v>175672.27</v>
      </c>
      <c r="AG149" t="s">
        <v>3</v>
      </c>
      <c r="AH149" s="1">
        <v>37518</v>
      </c>
      <c r="AI149" s="1">
        <v>57941.23</v>
      </c>
      <c r="AJ149">
        <v>38.75</v>
      </c>
      <c r="AK149">
        <v>24.38</v>
      </c>
      <c r="AL149">
        <v>27.18</v>
      </c>
      <c r="AM149">
        <v>4.05</v>
      </c>
      <c r="AN149" s="1">
        <v>1493.25</v>
      </c>
      <c r="AO149">
        <v>1.0455000000000001</v>
      </c>
      <c r="AP149" s="1">
        <v>1444.64</v>
      </c>
      <c r="AQ149" s="1">
        <v>2166.3000000000002</v>
      </c>
      <c r="AR149" s="1">
        <v>6620.8</v>
      </c>
      <c r="AS149">
        <v>602.91</v>
      </c>
      <c r="AT149">
        <v>260.02999999999997</v>
      </c>
      <c r="AU149" s="1">
        <v>11094.68</v>
      </c>
      <c r="AV149" s="1">
        <v>5901</v>
      </c>
      <c r="AW149">
        <v>0.45100000000000001</v>
      </c>
      <c r="AX149" s="1">
        <v>5093.95</v>
      </c>
      <c r="AY149">
        <v>0.38929999999999998</v>
      </c>
      <c r="AZ149" s="1">
        <v>1370.98</v>
      </c>
      <c r="BA149">
        <v>0.1048</v>
      </c>
      <c r="BB149">
        <v>719.6</v>
      </c>
      <c r="BC149">
        <v>5.5E-2</v>
      </c>
      <c r="BD149" s="1">
        <v>13085.53</v>
      </c>
      <c r="BE149" s="1">
        <v>5046.93</v>
      </c>
      <c r="BF149">
        <v>1.2864</v>
      </c>
      <c r="BG149">
        <v>0.54010000000000002</v>
      </c>
      <c r="BH149">
        <v>0.2364</v>
      </c>
      <c r="BI149">
        <v>0.17100000000000001</v>
      </c>
      <c r="BJ149">
        <v>3.2199999999999999E-2</v>
      </c>
      <c r="BK149">
        <v>2.0400000000000001E-2</v>
      </c>
    </row>
    <row r="150" spans="1:63" x14ac:dyDescent="0.25">
      <c r="A150" t="s">
        <v>151</v>
      </c>
      <c r="B150">
        <v>43927</v>
      </c>
      <c r="C150">
        <v>46.62</v>
      </c>
      <c r="D150">
        <v>26.25</v>
      </c>
      <c r="E150" s="1">
        <v>1223.8</v>
      </c>
      <c r="F150" s="1">
        <v>1171.3499999999999</v>
      </c>
      <c r="G150">
        <v>3.5000000000000001E-3</v>
      </c>
      <c r="H150">
        <v>5.9999999999999995E-4</v>
      </c>
      <c r="I150">
        <v>1.0500000000000001E-2</v>
      </c>
      <c r="J150">
        <v>8.9999999999999998E-4</v>
      </c>
      <c r="K150">
        <v>1.7600000000000001E-2</v>
      </c>
      <c r="L150">
        <v>0.92920000000000003</v>
      </c>
      <c r="M150">
        <v>3.7699999999999997E-2</v>
      </c>
      <c r="N150">
        <v>0.46500000000000002</v>
      </c>
      <c r="O150">
        <v>1.6000000000000001E-3</v>
      </c>
      <c r="P150">
        <v>0.1532</v>
      </c>
      <c r="Q150" s="1">
        <v>53362.18</v>
      </c>
      <c r="R150">
        <v>0.24890000000000001</v>
      </c>
      <c r="S150">
        <v>0.23269999999999999</v>
      </c>
      <c r="T150">
        <v>0.51849999999999996</v>
      </c>
      <c r="U150">
        <v>10.3</v>
      </c>
      <c r="V150" s="1">
        <v>70842.509999999995</v>
      </c>
      <c r="W150">
        <v>113.86</v>
      </c>
      <c r="X150" s="1">
        <v>154589.94</v>
      </c>
      <c r="Y150">
        <v>0.70520000000000005</v>
      </c>
      <c r="Z150">
        <v>0.1303</v>
      </c>
      <c r="AA150">
        <v>0.16450000000000001</v>
      </c>
      <c r="AB150">
        <v>0.29480000000000001</v>
      </c>
      <c r="AC150">
        <v>154.59</v>
      </c>
      <c r="AD150" s="1">
        <v>4366.6400000000003</v>
      </c>
      <c r="AE150">
        <v>459.34</v>
      </c>
      <c r="AF150" s="1">
        <v>126244.86</v>
      </c>
      <c r="AG150" t="s">
        <v>3</v>
      </c>
      <c r="AH150" s="1">
        <v>32631</v>
      </c>
      <c r="AI150" s="1">
        <v>51719.88</v>
      </c>
      <c r="AJ150">
        <v>40.6</v>
      </c>
      <c r="AK150">
        <v>25</v>
      </c>
      <c r="AL150">
        <v>28.85</v>
      </c>
      <c r="AM150">
        <v>4.45</v>
      </c>
      <c r="AN150" s="1">
        <v>1156.8900000000001</v>
      </c>
      <c r="AO150">
        <v>0.89249999999999996</v>
      </c>
      <c r="AP150" s="1">
        <v>1597.04</v>
      </c>
      <c r="AQ150" s="1">
        <v>2085.8200000000002</v>
      </c>
      <c r="AR150" s="1">
        <v>6310.39</v>
      </c>
      <c r="AS150">
        <v>647.72</v>
      </c>
      <c r="AT150">
        <v>311.17</v>
      </c>
      <c r="AU150" s="1">
        <v>10952.15</v>
      </c>
      <c r="AV150" s="1">
        <v>7167.46</v>
      </c>
      <c r="AW150">
        <v>0.53149999999999997</v>
      </c>
      <c r="AX150" s="1">
        <v>3902.69</v>
      </c>
      <c r="AY150">
        <v>0.28939999999999999</v>
      </c>
      <c r="AZ150" s="1">
        <v>1458.32</v>
      </c>
      <c r="BA150">
        <v>0.1081</v>
      </c>
      <c r="BB150">
        <v>956.23</v>
      </c>
      <c r="BC150">
        <v>7.0900000000000005E-2</v>
      </c>
      <c r="BD150" s="1">
        <v>13484.7</v>
      </c>
      <c r="BE150" s="1">
        <v>5903.35</v>
      </c>
      <c r="BF150">
        <v>1.7419</v>
      </c>
      <c r="BG150">
        <v>0.49530000000000002</v>
      </c>
      <c r="BH150">
        <v>0.22739999999999999</v>
      </c>
      <c r="BI150">
        <v>0.22459999999999999</v>
      </c>
      <c r="BJ150">
        <v>3.2800000000000003E-2</v>
      </c>
      <c r="BK150">
        <v>1.9900000000000001E-2</v>
      </c>
    </row>
    <row r="151" spans="1:63" x14ac:dyDescent="0.25">
      <c r="A151" t="s">
        <v>152</v>
      </c>
      <c r="B151">
        <v>46037</v>
      </c>
      <c r="C151">
        <v>118.57</v>
      </c>
      <c r="D151">
        <v>9.2799999999999994</v>
      </c>
      <c r="E151" s="1">
        <v>1100.42</v>
      </c>
      <c r="F151" s="1">
        <v>1064.03</v>
      </c>
      <c r="G151">
        <v>1.5E-3</v>
      </c>
      <c r="H151">
        <v>4.0000000000000002E-4</v>
      </c>
      <c r="I151">
        <v>5.5999999999999999E-3</v>
      </c>
      <c r="J151">
        <v>6.9999999999999999E-4</v>
      </c>
      <c r="K151">
        <v>9.4999999999999998E-3</v>
      </c>
      <c r="L151">
        <v>0.96340000000000003</v>
      </c>
      <c r="M151">
        <v>1.8800000000000001E-2</v>
      </c>
      <c r="N151">
        <v>0.42299999999999999</v>
      </c>
      <c r="O151">
        <v>8.0000000000000004E-4</v>
      </c>
      <c r="P151">
        <v>0.15459999999999999</v>
      </c>
      <c r="Q151" s="1">
        <v>55781.52</v>
      </c>
      <c r="R151">
        <v>0.2278</v>
      </c>
      <c r="S151">
        <v>0.19980000000000001</v>
      </c>
      <c r="T151">
        <v>0.57240000000000002</v>
      </c>
      <c r="U151">
        <v>9.1</v>
      </c>
      <c r="V151" s="1">
        <v>72495</v>
      </c>
      <c r="W151">
        <v>115.46</v>
      </c>
      <c r="X151" s="1">
        <v>193247.35</v>
      </c>
      <c r="Y151">
        <v>0.65</v>
      </c>
      <c r="Z151">
        <v>8.6699999999999999E-2</v>
      </c>
      <c r="AA151">
        <v>0.26329999999999998</v>
      </c>
      <c r="AB151">
        <v>0.35</v>
      </c>
      <c r="AC151">
        <v>193.25</v>
      </c>
      <c r="AD151" s="1">
        <v>5365.42</v>
      </c>
      <c r="AE151">
        <v>417.39</v>
      </c>
      <c r="AF151" s="1">
        <v>155493.35</v>
      </c>
      <c r="AG151" t="s">
        <v>3</v>
      </c>
      <c r="AH151" s="1">
        <v>34313</v>
      </c>
      <c r="AI151" s="1">
        <v>53605.17</v>
      </c>
      <c r="AJ151">
        <v>35.78</v>
      </c>
      <c r="AK151">
        <v>23.23</v>
      </c>
      <c r="AL151">
        <v>26.29</v>
      </c>
      <c r="AM151">
        <v>4.3600000000000003</v>
      </c>
      <c r="AN151" s="1">
        <v>1123.45</v>
      </c>
      <c r="AO151">
        <v>1.0768</v>
      </c>
      <c r="AP151" s="1">
        <v>1703.18</v>
      </c>
      <c r="AQ151" s="1">
        <v>2431.6</v>
      </c>
      <c r="AR151" s="1">
        <v>6930.27</v>
      </c>
      <c r="AS151">
        <v>626.14</v>
      </c>
      <c r="AT151">
        <v>341.76</v>
      </c>
      <c r="AU151" s="1">
        <v>12032.95</v>
      </c>
      <c r="AV151" s="1">
        <v>7430.4</v>
      </c>
      <c r="AW151">
        <v>0.49880000000000002</v>
      </c>
      <c r="AX151" s="1">
        <v>4833.1499999999996</v>
      </c>
      <c r="AY151">
        <v>0.32440000000000002</v>
      </c>
      <c r="AZ151" s="1">
        <v>1667.83</v>
      </c>
      <c r="BA151">
        <v>0.112</v>
      </c>
      <c r="BB151">
        <v>966.56</v>
      </c>
      <c r="BC151">
        <v>6.4899999999999999E-2</v>
      </c>
      <c r="BD151" s="1">
        <v>14897.95</v>
      </c>
      <c r="BE151" s="1">
        <v>6460.21</v>
      </c>
      <c r="BF151">
        <v>1.9730000000000001</v>
      </c>
      <c r="BG151">
        <v>0.49709999999999999</v>
      </c>
      <c r="BH151">
        <v>0.23250000000000001</v>
      </c>
      <c r="BI151">
        <v>0.21229999999999999</v>
      </c>
      <c r="BJ151">
        <v>3.5299999999999998E-2</v>
      </c>
      <c r="BK151">
        <v>2.2800000000000001E-2</v>
      </c>
    </row>
    <row r="152" spans="1:63" x14ac:dyDescent="0.25">
      <c r="A152" t="s">
        <v>153</v>
      </c>
      <c r="B152">
        <v>48512</v>
      </c>
      <c r="C152">
        <v>110.48</v>
      </c>
      <c r="D152">
        <v>7.35</v>
      </c>
      <c r="E152">
        <v>812.37</v>
      </c>
      <c r="F152">
        <v>808.84</v>
      </c>
      <c r="G152">
        <v>1.8E-3</v>
      </c>
      <c r="H152">
        <v>4.0000000000000002E-4</v>
      </c>
      <c r="I152">
        <v>2.2000000000000001E-3</v>
      </c>
      <c r="J152">
        <v>1.1000000000000001E-3</v>
      </c>
      <c r="K152">
        <v>1.11E-2</v>
      </c>
      <c r="L152">
        <v>0.96819999999999995</v>
      </c>
      <c r="M152">
        <v>1.5100000000000001E-2</v>
      </c>
      <c r="N152">
        <v>0.40939999999999999</v>
      </c>
      <c r="O152">
        <v>2.3999999999999998E-3</v>
      </c>
      <c r="P152">
        <v>0.1489</v>
      </c>
      <c r="Q152" s="1">
        <v>53949.01</v>
      </c>
      <c r="R152">
        <v>0.26690000000000003</v>
      </c>
      <c r="S152">
        <v>0.18240000000000001</v>
      </c>
      <c r="T152">
        <v>0.55059999999999998</v>
      </c>
      <c r="U152">
        <v>7.9</v>
      </c>
      <c r="V152" s="1">
        <v>69089.55</v>
      </c>
      <c r="W152">
        <v>98</v>
      </c>
      <c r="X152" s="1">
        <v>223611.6</v>
      </c>
      <c r="Y152">
        <v>0.59570000000000001</v>
      </c>
      <c r="Z152">
        <v>9.0300000000000005E-2</v>
      </c>
      <c r="AA152">
        <v>0.314</v>
      </c>
      <c r="AB152">
        <v>0.40429999999999999</v>
      </c>
      <c r="AC152">
        <v>223.61</v>
      </c>
      <c r="AD152" s="1">
        <v>6336.18</v>
      </c>
      <c r="AE152">
        <v>468.13</v>
      </c>
      <c r="AF152" s="1">
        <v>179004.61</v>
      </c>
      <c r="AG152" t="s">
        <v>3</v>
      </c>
      <c r="AH152" s="1">
        <v>34313</v>
      </c>
      <c r="AI152" s="1">
        <v>55080.13</v>
      </c>
      <c r="AJ152">
        <v>36.090000000000003</v>
      </c>
      <c r="AK152">
        <v>23.94</v>
      </c>
      <c r="AL152">
        <v>26.76</v>
      </c>
      <c r="AM152">
        <v>4.41</v>
      </c>
      <c r="AN152" s="1">
        <v>1884.24</v>
      </c>
      <c r="AO152">
        <v>1.1083000000000001</v>
      </c>
      <c r="AP152" s="1">
        <v>2075.38</v>
      </c>
      <c r="AQ152" s="1">
        <v>2608.6999999999998</v>
      </c>
      <c r="AR152" s="1">
        <v>7122.47</v>
      </c>
      <c r="AS152">
        <v>601.74</v>
      </c>
      <c r="AT152">
        <v>368.95</v>
      </c>
      <c r="AU152" s="1">
        <v>12777.24</v>
      </c>
      <c r="AV152" s="1">
        <v>7085.3</v>
      </c>
      <c r="AW152">
        <v>0.45440000000000003</v>
      </c>
      <c r="AX152" s="1">
        <v>5791.7</v>
      </c>
      <c r="AY152">
        <v>0.37140000000000001</v>
      </c>
      <c r="AZ152" s="1">
        <v>1809.88</v>
      </c>
      <c r="BA152">
        <v>0.11609999999999999</v>
      </c>
      <c r="BB152">
        <v>906.73</v>
      </c>
      <c r="BC152">
        <v>5.8099999999999999E-2</v>
      </c>
      <c r="BD152" s="1">
        <v>15593.61</v>
      </c>
      <c r="BE152" s="1">
        <v>6187.45</v>
      </c>
      <c r="BF152">
        <v>1.8313999999999999</v>
      </c>
      <c r="BG152">
        <v>0.4889</v>
      </c>
      <c r="BH152">
        <v>0.2349</v>
      </c>
      <c r="BI152">
        <v>0.2074</v>
      </c>
      <c r="BJ152">
        <v>3.73E-2</v>
      </c>
      <c r="BK152">
        <v>3.1399999999999997E-2</v>
      </c>
    </row>
    <row r="153" spans="1:63" x14ac:dyDescent="0.25">
      <c r="A153" t="s">
        <v>154</v>
      </c>
      <c r="B153">
        <v>49122</v>
      </c>
      <c r="C153">
        <v>159.33000000000001</v>
      </c>
      <c r="D153">
        <v>7.99</v>
      </c>
      <c r="E153" s="1">
        <v>1272.92</v>
      </c>
      <c r="F153" s="1">
        <v>1191.69</v>
      </c>
      <c r="G153">
        <v>1.4E-3</v>
      </c>
      <c r="H153">
        <v>2.9999999999999997E-4</v>
      </c>
      <c r="I153">
        <v>8.9999999999999993E-3</v>
      </c>
      <c r="J153">
        <v>1E-3</v>
      </c>
      <c r="K153">
        <v>8.0999999999999996E-3</v>
      </c>
      <c r="L153">
        <v>0.95440000000000003</v>
      </c>
      <c r="M153">
        <v>2.58E-2</v>
      </c>
      <c r="N153">
        <v>0.8679</v>
      </c>
      <c r="O153">
        <v>2.9999999999999997E-4</v>
      </c>
      <c r="P153">
        <v>0.1731</v>
      </c>
      <c r="Q153" s="1">
        <v>57165.79</v>
      </c>
      <c r="R153">
        <v>0.19239999999999999</v>
      </c>
      <c r="S153">
        <v>0.17730000000000001</v>
      </c>
      <c r="T153">
        <v>0.63029999999999997</v>
      </c>
      <c r="U153">
        <v>12.1</v>
      </c>
      <c r="V153" s="1">
        <v>75491.63</v>
      </c>
      <c r="W153">
        <v>100.6</v>
      </c>
      <c r="X153" s="1">
        <v>149763.5</v>
      </c>
      <c r="Y153">
        <v>0.56520000000000004</v>
      </c>
      <c r="Z153">
        <v>9.35E-2</v>
      </c>
      <c r="AA153">
        <v>0.34129999999999999</v>
      </c>
      <c r="AB153">
        <v>0.43480000000000002</v>
      </c>
      <c r="AC153">
        <v>149.76</v>
      </c>
      <c r="AD153" s="1">
        <v>3451.86</v>
      </c>
      <c r="AE153">
        <v>303.60000000000002</v>
      </c>
      <c r="AF153" s="1">
        <v>126243.25</v>
      </c>
      <c r="AG153" t="s">
        <v>3</v>
      </c>
      <c r="AH153" s="1">
        <v>31099</v>
      </c>
      <c r="AI153" s="1">
        <v>46813.37</v>
      </c>
      <c r="AJ153">
        <v>26.98</v>
      </c>
      <c r="AK153">
        <v>21.81</v>
      </c>
      <c r="AL153">
        <v>23.3</v>
      </c>
      <c r="AM153">
        <v>3.65</v>
      </c>
      <c r="AN153">
        <v>0</v>
      </c>
      <c r="AO153">
        <v>0.81859999999999999</v>
      </c>
      <c r="AP153" s="1">
        <v>1873.61</v>
      </c>
      <c r="AQ153" s="1">
        <v>2911.53</v>
      </c>
      <c r="AR153" s="1">
        <v>7837.56</v>
      </c>
      <c r="AS153">
        <v>642.94000000000005</v>
      </c>
      <c r="AT153">
        <v>363.86</v>
      </c>
      <c r="AU153" s="1">
        <v>13629.49</v>
      </c>
      <c r="AV153" s="1">
        <v>10273.379999999999</v>
      </c>
      <c r="AW153">
        <v>0.63029999999999997</v>
      </c>
      <c r="AX153" s="1">
        <v>3113.27</v>
      </c>
      <c r="AY153">
        <v>0.191</v>
      </c>
      <c r="AZ153" s="1">
        <v>1302.5999999999999</v>
      </c>
      <c r="BA153">
        <v>7.9899999999999999E-2</v>
      </c>
      <c r="BB153" s="1">
        <v>1611.07</v>
      </c>
      <c r="BC153">
        <v>9.8799999999999999E-2</v>
      </c>
      <c r="BD153" s="1">
        <v>16300.31</v>
      </c>
      <c r="BE153" s="1">
        <v>8733.41</v>
      </c>
      <c r="BF153">
        <v>3.7321</v>
      </c>
      <c r="BG153">
        <v>0.51470000000000005</v>
      </c>
      <c r="BH153">
        <v>0.23949999999999999</v>
      </c>
      <c r="BI153">
        <v>0.1867</v>
      </c>
      <c r="BJ153">
        <v>3.5200000000000002E-2</v>
      </c>
      <c r="BK153">
        <v>2.4E-2</v>
      </c>
    </row>
    <row r="154" spans="1:63" x14ac:dyDescent="0.25">
      <c r="A154" t="s">
        <v>155</v>
      </c>
      <c r="B154">
        <v>50674</v>
      </c>
      <c r="C154">
        <v>101.62</v>
      </c>
      <c r="D154">
        <v>12.65</v>
      </c>
      <c r="E154" s="1">
        <v>1285.58</v>
      </c>
      <c r="F154" s="1">
        <v>1300.18</v>
      </c>
      <c r="G154">
        <v>3.8999999999999998E-3</v>
      </c>
      <c r="H154">
        <v>4.0000000000000002E-4</v>
      </c>
      <c r="I154">
        <v>5.4999999999999997E-3</v>
      </c>
      <c r="J154">
        <v>8.0000000000000004E-4</v>
      </c>
      <c r="K154">
        <v>3.7100000000000001E-2</v>
      </c>
      <c r="L154">
        <v>0.9254</v>
      </c>
      <c r="M154">
        <v>2.7E-2</v>
      </c>
      <c r="N154">
        <v>0.25359999999999999</v>
      </c>
      <c r="O154">
        <v>1.6000000000000001E-3</v>
      </c>
      <c r="P154">
        <v>0.13350000000000001</v>
      </c>
      <c r="Q154" s="1">
        <v>60095.89</v>
      </c>
      <c r="R154">
        <v>0.2215</v>
      </c>
      <c r="S154">
        <v>0.18240000000000001</v>
      </c>
      <c r="T154">
        <v>0.59609999999999996</v>
      </c>
      <c r="U154">
        <v>11.65</v>
      </c>
      <c r="V154" s="1">
        <v>73948.41</v>
      </c>
      <c r="W154">
        <v>105.77</v>
      </c>
      <c r="X154" s="1">
        <v>220540.81</v>
      </c>
      <c r="Y154">
        <v>0.71750000000000003</v>
      </c>
      <c r="Z154">
        <v>8.0600000000000005E-2</v>
      </c>
      <c r="AA154">
        <v>0.2019</v>
      </c>
      <c r="AB154">
        <v>0.28249999999999997</v>
      </c>
      <c r="AC154">
        <v>220.54</v>
      </c>
      <c r="AD154" s="1">
        <v>6307.55</v>
      </c>
      <c r="AE154">
        <v>554.80999999999995</v>
      </c>
      <c r="AF154" s="1">
        <v>189588.7</v>
      </c>
      <c r="AG154" t="s">
        <v>3</v>
      </c>
      <c r="AH154" s="1">
        <v>38944</v>
      </c>
      <c r="AI154" s="1">
        <v>63388.84</v>
      </c>
      <c r="AJ154">
        <v>40.94</v>
      </c>
      <c r="AK154">
        <v>24.94</v>
      </c>
      <c r="AL154">
        <v>27.55</v>
      </c>
      <c r="AM154">
        <v>4.38</v>
      </c>
      <c r="AN154" s="1">
        <v>1500.97</v>
      </c>
      <c r="AO154">
        <v>1.1387</v>
      </c>
      <c r="AP154" s="1">
        <v>1477.83</v>
      </c>
      <c r="AQ154" s="1">
        <v>2170.23</v>
      </c>
      <c r="AR154" s="1">
        <v>6722.48</v>
      </c>
      <c r="AS154">
        <v>655.51</v>
      </c>
      <c r="AT154">
        <v>366.22</v>
      </c>
      <c r="AU154" s="1">
        <v>11392.27</v>
      </c>
      <c r="AV154" s="1">
        <v>5234.72</v>
      </c>
      <c r="AW154">
        <v>0.39140000000000003</v>
      </c>
      <c r="AX154" s="1">
        <v>5920.54</v>
      </c>
      <c r="AY154">
        <v>0.44259999999999999</v>
      </c>
      <c r="AZ154" s="1">
        <v>1664.42</v>
      </c>
      <c r="BA154">
        <v>0.1244</v>
      </c>
      <c r="BB154">
        <v>556.29</v>
      </c>
      <c r="BC154">
        <v>4.1599999999999998E-2</v>
      </c>
      <c r="BD154" s="1">
        <v>13375.97</v>
      </c>
      <c r="BE154" s="1">
        <v>4693.26</v>
      </c>
      <c r="BF154">
        <v>1.0634999999999999</v>
      </c>
      <c r="BG154">
        <v>0.5403</v>
      </c>
      <c r="BH154">
        <v>0.22420000000000001</v>
      </c>
      <c r="BI154">
        <v>0.18090000000000001</v>
      </c>
      <c r="BJ154">
        <v>3.1300000000000001E-2</v>
      </c>
      <c r="BK154">
        <v>2.3300000000000001E-2</v>
      </c>
    </row>
    <row r="155" spans="1:63" x14ac:dyDescent="0.25">
      <c r="A155" t="s">
        <v>156</v>
      </c>
      <c r="B155">
        <v>43935</v>
      </c>
      <c r="C155">
        <v>94.86</v>
      </c>
      <c r="D155">
        <v>20.62</v>
      </c>
      <c r="E155" s="1">
        <v>1956.13</v>
      </c>
      <c r="F155" s="1">
        <v>1862.8</v>
      </c>
      <c r="G155">
        <v>6.0000000000000001E-3</v>
      </c>
      <c r="H155">
        <v>4.1000000000000003E-3</v>
      </c>
      <c r="I155">
        <v>1.04E-2</v>
      </c>
      <c r="J155">
        <v>1.1999999999999999E-3</v>
      </c>
      <c r="K155">
        <v>3.5700000000000003E-2</v>
      </c>
      <c r="L155">
        <v>0.90310000000000001</v>
      </c>
      <c r="M155">
        <v>3.95E-2</v>
      </c>
      <c r="N155">
        <v>0.4098</v>
      </c>
      <c r="O155">
        <v>7.3000000000000001E-3</v>
      </c>
      <c r="P155">
        <v>0.14949999999999999</v>
      </c>
      <c r="Q155" s="1">
        <v>59603.86</v>
      </c>
      <c r="R155">
        <v>0.19409999999999999</v>
      </c>
      <c r="S155">
        <v>0.20610000000000001</v>
      </c>
      <c r="T155">
        <v>0.5998</v>
      </c>
      <c r="U155">
        <v>14.58</v>
      </c>
      <c r="V155" s="1">
        <v>76193.23</v>
      </c>
      <c r="W155">
        <v>129.68</v>
      </c>
      <c r="X155" s="1">
        <v>170610.75</v>
      </c>
      <c r="Y155">
        <v>0.75470000000000004</v>
      </c>
      <c r="Z155">
        <v>0.16650000000000001</v>
      </c>
      <c r="AA155">
        <v>7.8799999999999995E-2</v>
      </c>
      <c r="AB155">
        <v>0.24529999999999999</v>
      </c>
      <c r="AC155">
        <v>170.61</v>
      </c>
      <c r="AD155" s="1">
        <v>4892.54</v>
      </c>
      <c r="AE155">
        <v>550.80999999999995</v>
      </c>
      <c r="AF155" s="1">
        <v>161410.95000000001</v>
      </c>
      <c r="AG155" t="s">
        <v>3</v>
      </c>
      <c r="AH155" s="1">
        <v>35323</v>
      </c>
      <c r="AI155" s="1">
        <v>55385.599999999999</v>
      </c>
      <c r="AJ155">
        <v>41.8</v>
      </c>
      <c r="AK155">
        <v>26.37</v>
      </c>
      <c r="AL155">
        <v>31.24</v>
      </c>
      <c r="AM155">
        <v>4.09</v>
      </c>
      <c r="AN155" s="1">
        <v>1236.75</v>
      </c>
      <c r="AO155">
        <v>1.1685000000000001</v>
      </c>
      <c r="AP155" s="1">
        <v>1472.37</v>
      </c>
      <c r="AQ155" s="1">
        <v>1987.09</v>
      </c>
      <c r="AR155" s="1">
        <v>6674.51</v>
      </c>
      <c r="AS155">
        <v>711.54</v>
      </c>
      <c r="AT155">
        <v>348.99</v>
      </c>
      <c r="AU155" s="1">
        <v>11194.5</v>
      </c>
      <c r="AV155" s="1">
        <v>5538.35</v>
      </c>
      <c r="AW155">
        <v>0.4294</v>
      </c>
      <c r="AX155" s="1">
        <v>5206.34</v>
      </c>
      <c r="AY155">
        <v>0.4037</v>
      </c>
      <c r="AZ155" s="1">
        <v>1297.02</v>
      </c>
      <c r="BA155">
        <v>0.10059999999999999</v>
      </c>
      <c r="BB155">
        <v>855.53</v>
      </c>
      <c r="BC155">
        <v>6.6299999999999998E-2</v>
      </c>
      <c r="BD155" s="1">
        <v>12897.25</v>
      </c>
      <c r="BE155" s="1">
        <v>4158.8</v>
      </c>
      <c r="BF155">
        <v>1.1013999999999999</v>
      </c>
      <c r="BG155">
        <v>0.52800000000000002</v>
      </c>
      <c r="BH155">
        <v>0.22670000000000001</v>
      </c>
      <c r="BI155">
        <v>0.19350000000000001</v>
      </c>
      <c r="BJ155">
        <v>2.9700000000000001E-2</v>
      </c>
      <c r="BK155">
        <v>2.2200000000000001E-2</v>
      </c>
    </row>
    <row r="156" spans="1:63" x14ac:dyDescent="0.25">
      <c r="A156" t="s">
        <v>157</v>
      </c>
      <c r="B156">
        <v>50617</v>
      </c>
      <c r="C156">
        <v>80.95</v>
      </c>
      <c r="D156">
        <v>8.5399999999999991</v>
      </c>
      <c r="E156">
        <v>691.27</v>
      </c>
      <c r="F156">
        <v>664.55</v>
      </c>
      <c r="G156">
        <v>3.0000000000000001E-3</v>
      </c>
      <c r="H156">
        <v>5.0000000000000001E-4</v>
      </c>
      <c r="I156">
        <v>7.4000000000000003E-3</v>
      </c>
      <c r="J156">
        <v>5.9999999999999995E-4</v>
      </c>
      <c r="K156">
        <v>5.8000000000000003E-2</v>
      </c>
      <c r="L156">
        <v>0.90059999999999996</v>
      </c>
      <c r="M156">
        <v>0.03</v>
      </c>
      <c r="N156">
        <v>0.3407</v>
      </c>
      <c r="O156">
        <v>4.3E-3</v>
      </c>
      <c r="P156">
        <v>0.15240000000000001</v>
      </c>
      <c r="Q156" s="1">
        <v>56814.18</v>
      </c>
      <c r="R156">
        <v>0.21840000000000001</v>
      </c>
      <c r="S156">
        <v>0.16259999999999999</v>
      </c>
      <c r="T156">
        <v>0.61899999999999999</v>
      </c>
      <c r="U156">
        <v>8.2100000000000009</v>
      </c>
      <c r="V156" s="1">
        <v>65318.18</v>
      </c>
      <c r="W156">
        <v>81.17</v>
      </c>
      <c r="X156" s="1">
        <v>212734.68</v>
      </c>
      <c r="Y156">
        <v>0.67459999999999998</v>
      </c>
      <c r="Z156">
        <v>6.1800000000000001E-2</v>
      </c>
      <c r="AA156">
        <v>0.2636</v>
      </c>
      <c r="AB156">
        <v>0.32540000000000002</v>
      </c>
      <c r="AC156">
        <v>212.73</v>
      </c>
      <c r="AD156" s="1">
        <v>6373.5</v>
      </c>
      <c r="AE156">
        <v>518.34</v>
      </c>
      <c r="AF156" s="1">
        <v>171470.07</v>
      </c>
      <c r="AG156" t="s">
        <v>3</v>
      </c>
      <c r="AH156" s="1">
        <v>36627</v>
      </c>
      <c r="AI156" s="1">
        <v>54361.07</v>
      </c>
      <c r="AJ156">
        <v>38.97</v>
      </c>
      <c r="AK156">
        <v>25.01</v>
      </c>
      <c r="AL156">
        <v>29.6</v>
      </c>
      <c r="AM156">
        <v>4.4400000000000004</v>
      </c>
      <c r="AN156" s="1">
        <v>1749.25</v>
      </c>
      <c r="AO156">
        <v>1.5213000000000001</v>
      </c>
      <c r="AP156" s="1">
        <v>1988.18</v>
      </c>
      <c r="AQ156" s="1">
        <v>2460.44</v>
      </c>
      <c r="AR156" s="1">
        <v>7471.85</v>
      </c>
      <c r="AS156">
        <v>630.84</v>
      </c>
      <c r="AT156">
        <v>296.52999999999997</v>
      </c>
      <c r="AU156" s="1">
        <v>12847.84</v>
      </c>
      <c r="AV156" s="1">
        <v>7169.99</v>
      </c>
      <c r="AW156">
        <v>0.44019999999999998</v>
      </c>
      <c r="AX156" s="1">
        <v>6453.97</v>
      </c>
      <c r="AY156">
        <v>0.3962</v>
      </c>
      <c r="AZ156" s="1">
        <v>1879.29</v>
      </c>
      <c r="BA156">
        <v>0.1154</v>
      </c>
      <c r="BB156">
        <v>785.83</v>
      </c>
      <c r="BC156">
        <v>4.82E-2</v>
      </c>
      <c r="BD156" s="1">
        <v>16289.08</v>
      </c>
      <c r="BE156" s="1">
        <v>5579.99</v>
      </c>
      <c r="BF156">
        <v>1.7411000000000001</v>
      </c>
      <c r="BG156">
        <v>0.51049999999999995</v>
      </c>
      <c r="BH156">
        <v>0.21179999999999999</v>
      </c>
      <c r="BI156">
        <v>0.21859999999999999</v>
      </c>
      <c r="BJ156">
        <v>2.9899999999999999E-2</v>
      </c>
      <c r="BK156">
        <v>2.92E-2</v>
      </c>
    </row>
    <row r="157" spans="1:63" x14ac:dyDescent="0.25">
      <c r="A157" t="s">
        <v>158</v>
      </c>
      <c r="B157">
        <v>46094</v>
      </c>
      <c r="C157">
        <v>81.430000000000007</v>
      </c>
      <c r="D157">
        <v>34.43</v>
      </c>
      <c r="E157" s="1">
        <v>2803.62</v>
      </c>
      <c r="F157" s="1">
        <v>2742.03</v>
      </c>
      <c r="G157">
        <v>6.4999999999999997E-3</v>
      </c>
      <c r="H157">
        <v>3.0000000000000001E-3</v>
      </c>
      <c r="I157">
        <v>1.6400000000000001E-2</v>
      </c>
      <c r="J157">
        <v>1.1000000000000001E-3</v>
      </c>
      <c r="K157">
        <v>4.7600000000000003E-2</v>
      </c>
      <c r="L157">
        <v>0.88439999999999996</v>
      </c>
      <c r="M157">
        <v>4.1000000000000002E-2</v>
      </c>
      <c r="N157">
        <v>0.40410000000000001</v>
      </c>
      <c r="O157">
        <v>1.5699999999999999E-2</v>
      </c>
      <c r="P157">
        <v>0.1452</v>
      </c>
      <c r="Q157" s="1">
        <v>62930.86</v>
      </c>
      <c r="R157">
        <v>0.20169999999999999</v>
      </c>
      <c r="S157">
        <v>0.20419999999999999</v>
      </c>
      <c r="T157">
        <v>0.59419999999999995</v>
      </c>
      <c r="U157">
        <v>18.690000000000001</v>
      </c>
      <c r="V157" s="1">
        <v>82880.149999999994</v>
      </c>
      <c r="W157">
        <v>145.26</v>
      </c>
      <c r="X157" s="1">
        <v>161613.10999999999</v>
      </c>
      <c r="Y157">
        <v>0.73509999999999998</v>
      </c>
      <c r="Z157">
        <v>0.1694</v>
      </c>
      <c r="AA157">
        <v>9.5500000000000002E-2</v>
      </c>
      <c r="AB157">
        <v>0.26490000000000002</v>
      </c>
      <c r="AC157">
        <v>161.61000000000001</v>
      </c>
      <c r="AD157" s="1">
        <v>4897.26</v>
      </c>
      <c r="AE157">
        <v>521.91</v>
      </c>
      <c r="AF157" s="1">
        <v>147503.31</v>
      </c>
      <c r="AG157" t="s">
        <v>3</v>
      </c>
      <c r="AH157" s="1">
        <v>36761</v>
      </c>
      <c r="AI157" s="1">
        <v>58677.77</v>
      </c>
      <c r="AJ157">
        <v>43</v>
      </c>
      <c r="AK157">
        <v>27.9</v>
      </c>
      <c r="AL157">
        <v>32.58</v>
      </c>
      <c r="AM157">
        <v>4.08</v>
      </c>
      <c r="AN157" s="1">
        <v>1312.5</v>
      </c>
      <c r="AO157">
        <v>0.96399999999999997</v>
      </c>
      <c r="AP157" s="1">
        <v>1382.14</v>
      </c>
      <c r="AQ157" s="1">
        <v>1883.22</v>
      </c>
      <c r="AR157" s="1">
        <v>6580.15</v>
      </c>
      <c r="AS157">
        <v>647.01</v>
      </c>
      <c r="AT157">
        <v>310.16000000000003</v>
      </c>
      <c r="AU157" s="1">
        <v>10802.67</v>
      </c>
      <c r="AV157" s="1">
        <v>5161.9799999999996</v>
      </c>
      <c r="AW157">
        <v>0.4284</v>
      </c>
      <c r="AX157" s="1">
        <v>4860.7700000000004</v>
      </c>
      <c r="AY157">
        <v>0.40339999999999998</v>
      </c>
      <c r="AZ157" s="1">
        <v>1245.94</v>
      </c>
      <c r="BA157">
        <v>0.10340000000000001</v>
      </c>
      <c r="BB157">
        <v>779.4</v>
      </c>
      <c r="BC157">
        <v>6.4699999999999994E-2</v>
      </c>
      <c r="BD157" s="1">
        <v>12048.09</v>
      </c>
      <c r="BE157" s="1">
        <v>4166.04</v>
      </c>
      <c r="BF157">
        <v>1.0489999999999999</v>
      </c>
      <c r="BG157">
        <v>0.54190000000000005</v>
      </c>
      <c r="BH157">
        <v>0.22489999999999999</v>
      </c>
      <c r="BI157">
        <v>0.18659999999999999</v>
      </c>
      <c r="BJ157">
        <v>2.8199999999999999E-2</v>
      </c>
      <c r="BK157">
        <v>1.84E-2</v>
      </c>
    </row>
    <row r="158" spans="1:63" x14ac:dyDescent="0.25">
      <c r="A158" t="s">
        <v>159</v>
      </c>
      <c r="B158">
        <v>46789</v>
      </c>
      <c r="C158">
        <v>84.86</v>
      </c>
      <c r="D158">
        <v>17.88</v>
      </c>
      <c r="E158" s="1">
        <v>1517.56</v>
      </c>
      <c r="F158" s="1">
        <v>1470.53</v>
      </c>
      <c r="G158">
        <v>4.3E-3</v>
      </c>
      <c r="H158">
        <v>4.0000000000000002E-4</v>
      </c>
      <c r="I158">
        <v>1.0500000000000001E-2</v>
      </c>
      <c r="J158">
        <v>8.9999999999999998E-4</v>
      </c>
      <c r="K158">
        <v>4.5699999999999998E-2</v>
      </c>
      <c r="L158">
        <v>0.90149999999999997</v>
      </c>
      <c r="M158">
        <v>3.6799999999999999E-2</v>
      </c>
      <c r="N158">
        <v>0.31919999999999998</v>
      </c>
      <c r="O158">
        <v>6.1000000000000004E-3</v>
      </c>
      <c r="P158">
        <v>0.13769999999999999</v>
      </c>
      <c r="Q158" s="1">
        <v>60135.12</v>
      </c>
      <c r="R158">
        <v>0.17929999999999999</v>
      </c>
      <c r="S158">
        <v>0.2034</v>
      </c>
      <c r="T158">
        <v>0.61729999999999996</v>
      </c>
      <c r="U158">
        <v>12.18</v>
      </c>
      <c r="V158" s="1">
        <v>74811.58</v>
      </c>
      <c r="W158">
        <v>120.08</v>
      </c>
      <c r="X158" s="1">
        <v>220811.19</v>
      </c>
      <c r="Y158">
        <v>0.69330000000000003</v>
      </c>
      <c r="Z158">
        <v>0.1381</v>
      </c>
      <c r="AA158">
        <v>0.1686</v>
      </c>
      <c r="AB158">
        <v>0.30669999999999997</v>
      </c>
      <c r="AC158">
        <v>220.81</v>
      </c>
      <c r="AD158" s="1">
        <v>6902.94</v>
      </c>
      <c r="AE158">
        <v>607.51</v>
      </c>
      <c r="AF158" s="1">
        <v>186788.06</v>
      </c>
      <c r="AG158" t="s">
        <v>3</v>
      </c>
      <c r="AH158" s="1">
        <v>36000</v>
      </c>
      <c r="AI158" s="1">
        <v>61195.64</v>
      </c>
      <c r="AJ158">
        <v>46.55</v>
      </c>
      <c r="AK158">
        <v>26.52</v>
      </c>
      <c r="AL158">
        <v>31.28</v>
      </c>
      <c r="AM158">
        <v>4.38</v>
      </c>
      <c r="AN158" s="1">
        <v>1840.94</v>
      </c>
      <c r="AO158">
        <v>1.0972999999999999</v>
      </c>
      <c r="AP158" s="1">
        <v>1480</v>
      </c>
      <c r="AQ158" s="1">
        <v>2162</v>
      </c>
      <c r="AR158" s="1">
        <v>6960.52</v>
      </c>
      <c r="AS158">
        <v>671.3</v>
      </c>
      <c r="AT158">
        <v>298.04000000000002</v>
      </c>
      <c r="AU158" s="1">
        <v>11571.86</v>
      </c>
      <c r="AV158" s="1">
        <v>5186.3500000000004</v>
      </c>
      <c r="AW158">
        <v>0.37940000000000002</v>
      </c>
      <c r="AX158" s="1">
        <v>6193.27</v>
      </c>
      <c r="AY158">
        <v>0.4531</v>
      </c>
      <c r="AZ158" s="1">
        <v>1588.87</v>
      </c>
      <c r="BA158">
        <v>0.1162</v>
      </c>
      <c r="BB158">
        <v>699.6</v>
      </c>
      <c r="BC158">
        <v>5.1200000000000002E-2</v>
      </c>
      <c r="BD158" s="1">
        <v>13668.08</v>
      </c>
      <c r="BE158" s="1">
        <v>3912.37</v>
      </c>
      <c r="BF158">
        <v>0.84179999999999999</v>
      </c>
      <c r="BG158">
        <v>0.53129999999999999</v>
      </c>
      <c r="BH158">
        <v>0.22819999999999999</v>
      </c>
      <c r="BI158">
        <v>0.19409999999999999</v>
      </c>
      <c r="BJ158">
        <v>3.0599999999999999E-2</v>
      </c>
      <c r="BK158">
        <v>1.5900000000000001E-2</v>
      </c>
    </row>
    <row r="159" spans="1:63" x14ac:dyDescent="0.25">
      <c r="A159" t="s">
        <v>160</v>
      </c>
      <c r="B159">
        <v>47795</v>
      </c>
      <c r="C159">
        <v>150.62</v>
      </c>
      <c r="D159">
        <v>9.86</v>
      </c>
      <c r="E159" s="1">
        <v>1484.88</v>
      </c>
      <c r="F159" s="1">
        <v>1402.91</v>
      </c>
      <c r="G159">
        <v>1.6000000000000001E-3</v>
      </c>
      <c r="H159">
        <v>2.0000000000000001E-4</v>
      </c>
      <c r="I159">
        <v>7.0000000000000001E-3</v>
      </c>
      <c r="J159">
        <v>1.1000000000000001E-3</v>
      </c>
      <c r="K159">
        <v>1.1299999999999999E-2</v>
      </c>
      <c r="L159">
        <v>0.9516</v>
      </c>
      <c r="M159">
        <v>2.7199999999999998E-2</v>
      </c>
      <c r="N159">
        <v>0.42970000000000003</v>
      </c>
      <c r="O159">
        <v>1.2999999999999999E-3</v>
      </c>
      <c r="P159">
        <v>0.15079999999999999</v>
      </c>
      <c r="Q159" s="1">
        <v>56101.72</v>
      </c>
      <c r="R159">
        <v>0.18809999999999999</v>
      </c>
      <c r="S159">
        <v>0.20749999999999999</v>
      </c>
      <c r="T159">
        <v>0.60429999999999995</v>
      </c>
      <c r="U159">
        <v>13.19</v>
      </c>
      <c r="V159" s="1">
        <v>70270.87</v>
      </c>
      <c r="W159">
        <v>107.86</v>
      </c>
      <c r="X159" s="1">
        <v>201105.54</v>
      </c>
      <c r="Y159">
        <v>0.67900000000000005</v>
      </c>
      <c r="Z159">
        <v>0.1191</v>
      </c>
      <c r="AA159">
        <v>0.2019</v>
      </c>
      <c r="AB159">
        <v>0.32100000000000001</v>
      </c>
      <c r="AC159">
        <v>201.11</v>
      </c>
      <c r="AD159" s="1">
        <v>5261.46</v>
      </c>
      <c r="AE159">
        <v>460.03</v>
      </c>
      <c r="AF159" s="1">
        <v>173578.06</v>
      </c>
      <c r="AG159" t="s">
        <v>3</v>
      </c>
      <c r="AH159" s="1">
        <v>34844</v>
      </c>
      <c r="AI159" s="1">
        <v>54841.32</v>
      </c>
      <c r="AJ159">
        <v>34.99</v>
      </c>
      <c r="AK159">
        <v>23.78</v>
      </c>
      <c r="AL159">
        <v>26.44</v>
      </c>
      <c r="AM159">
        <v>4.46</v>
      </c>
      <c r="AN159" s="1">
        <v>1288.08</v>
      </c>
      <c r="AO159">
        <v>1.0827</v>
      </c>
      <c r="AP159" s="1">
        <v>1603.98</v>
      </c>
      <c r="AQ159" s="1">
        <v>2576.54</v>
      </c>
      <c r="AR159" s="1">
        <v>7002.93</v>
      </c>
      <c r="AS159">
        <v>666.38</v>
      </c>
      <c r="AT159">
        <v>275.99</v>
      </c>
      <c r="AU159" s="1">
        <v>12125.82</v>
      </c>
      <c r="AV159" s="1">
        <v>6716.27</v>
      </c>
      <c r="AW159">
        <v>0.47439999999999999</v>
      </c>
      <c r="AX159" s="1">
        <v>5054.6499999999996</v>
      </c>
      <c r="AY159">
        <v>0.35699999999999998</v>
      </c>
      <c r="AZ159" s="1">
        <v>1419.43</v>
      </c>
      <c r="BA159">
        <v>0.1003</v>
      </c>
      <c r="BB159">
        <v>966.5</v>
      </c>
      <c r="BC159">
        <v>6.83E-2</v>
      </c>
      <c r="BD159" s="1">
        <v>14156.85</v>
      </c>
      <c r="BE159" s="1">
        <v>5421.67</v>
      </c>
      <c r="BF159">
        <v>1.5364</v>
      </c>
      <c r="BG159">
        <v>0.5071</v>
      </c>
      <c r="BH159">
        <v>0.23169999999999999</v>
      </c>
      <c r="BI159">
        <v>0.2092</v>
      </c>
      <c r="BJ159">
        <v>3.3500000000000002E-2</v>
      </c>
      <c r="BK159">
        <v>1.84E-2</v>
      </c>
    </row>
    <row r="160" spans="1:63" x14ac:dyDescent="0.25">
      <c r="A160" t="s">
        <v>161</v>
      </c>
      <c r="B160">
        <v>50625</v>
      </c>
      <c r="C160">
        <v>87.52</v>
      </c>
      <c r="D160">
        <v>7.11</v>
      </c>
      <c r="E160">
        <v>621.92999999999995</v>
      </c>
      <c r="F160">
        <v>609.45000000000005</v>
      </c>
      <c r="G160">
        <v>2.5000000000000001E-3</v>
      </c>
      <c r="H160">
        <v>5.0000000000000001E-4</v>
      </c>
      <c r="I160">
        <v>5.5999999999999999E-3</v>
      </c>
      <c r="J160">
        <v>1.4E-3</v>
      </c>
      <c r="K160">
        <v>2.1700000000000001E-2</v>
      </c>
      <c r="L160">
        <v>0.94110000000000005</v>
      </c>
      <c r="M160">
        <v>2.7099999999999999E-2</v>
      </c>
      <c r="N160">
        <v>0.35560000000000003</v>
      </c>
      <c r="O160">
        <v>1.8E-3</v>
      </c>
      <c r="P160">
        <v>0.1477</v>
      </c>
      <c r="Q160" s="1">
        <v>56063.71</v>
      </c>
      <c r="R160">
        <v>0.23089999999999999</v>
      </c>
      <c r="S160">
        <v>0.1598</v>
      </c>
      <c r="T160">
        <v>0.60929999999999995</v>
      </c>
      <c r="U160">
        <v>7.37</v>
      </c>
      <c r="V160" s="1">
        <v>66782.7</v>
      </c>
      <c r="W160">
        <v>80.36</v>
      </c>
      <c r="X160" s="1">
        <v>202622.36</v>
      </c>
      <c r="Y160">
        <v>0.7026</v>
      </c>
      <c r="Z160">
        <v>4.48E-2</v>
      </c>
      <c r="AA160">
        <v>0.25259999999999999</v>
      </c>
      <c r="AB160">
        <v>0.2974</v>
      </c>
      <c r="AC160">
        <v>202.62</v>
      </c>
      <c r="AD160" s="1">
        <v>6076.87</v>
      </c>
      <c r="AE160">
        <v>528.44000000000005</v>
      </c>
      <c r="AF160" s="1">
        <v>170882.45</v>
      </c>
      <c r="AG160" t="s">
        <v>3</v>
      </c>
      <c r="AH160" s="1">
        <v>34674</v>
      </c>
      <c r="AI160" s="1">
        <v>52693.39</v>
      </c>
      <c r="AJ160">
        <v>39.46</v>
      </c>
      <c r="AK160">
        <v>25.28</v>
      </c>
      <c r="AL160">
        <v>27.63</v>
      </c>
      <c r="AM160">
        <v>4.62</v>
      </c>
      <c r="AN160" s="1">
        <v>1667.41</v>
      </c>
      <c r="AO160">
        <v>1.5008999999999999</v>
      </c>
      <c r="AP160" s="1">
        <v>2024.65</v>
      </c>
      <c r="AQ160" s="1">
        <v>2502.0300000000002</v>
      </c>
      <c r="AR160" s="1">
        <v>7460.9</v>
      </c>
      <c r="AS160">
        <v>666.73</v>
      </c>
      <c r="AT160">
        <v>348.61</v>
      </c>
      <c r="AU160" s="1">
        <v>13002.92</v>
      </c>
      <c r="AV160" s="1">
        <v>7357.24</v>
      </c>
      <c r="AW160">
        <v>0.45469999999999999</v>
      </c>
      <c r="AX160" s="1">
        <v>6106.58</v>
      </c>
      <c r="AY160">
        <v>0.37740000000000001</v>
      </c>
      <c r="AZ160" s="1">
        <v>1936.37</v>
      </c>
      <c r="BA160">
        <v>0.1197</v>
      </c>
      <c r="BB160">
        <v>781.53</v>
      </c>
      <c r="BC160">
        <v>4.8300000000000003E-2</v>
      </c>
      <c r="BD160" s="1">
        <v>16181.71</v>
      </c>
      <c r="BE160" s="1">
        <v>6475.28</v>
      </c>
      <c r="BF160">
        <v>2.0053000000000001</v>
      </c>
      <c r="BG160">
        <v>0.51280000000000003</v>
      </c>
      <c r="BH160">
        <v>0.2157</v>
      </c>
      <c r="BI160">
        <v>0.21729999999999999</v>
      </c>
      <c r="BJ160">
        <v>3.5700000000000003E-2</v>
      </c>
      <c r="BK160">
        <v>1.8499999999999999E-2</v>
      </c>
    </row>
    <row r="161" spans="1:63" x14ac:dyDescent="0.25">
      <c r="A161" t="s">
        <v>162</v>
      </c>
      <c r="B161">
        <v>48413</v>
      </c>
      <c r="C161">
        <v>132.71</v>
      </c>
      <c r="D161">
        <v>7.78</v>
      </c>
      <c r="E161" s="1">
        <v>1032.78</v>
      </c>
      <c r="F161" s="1">
        <v>1001.29</v>
      </c>
      <c r="G161">
        <v>1.5E-3</v>
      </c>
      <c r="H161">
        <v>4.0000000000000002E-4</v>
      </c>
      <c r="I161">
        <v>5.5999999999999999E-3</v>
      </c>
      <c r="J161">
        <v>1E-3</v>
      </c>
      <c r="K161">
        <v>2.1100000000000001E-2</v>
      </c>
      <c r="L161">
        <v>0.93989999999999996</v>
      </c>
      <c r="M161">
        <v>3.0599999999999999E-2</v>
      </c>
      <c r="N161">
        <v>0.4254</v>
      </c>
      <c r="O161">
        <v>2.3E-3</v>
      </c>
      <c r="P161">
        <v>0.1522</v>
      </c>
      <c r="Q161" s="1">
        <v>56211.65</v>
      </c>
      <c r="R161">
        <v>0.22209999999999999</v>
      </c>
      <c r="S161">
        <v>0.21029999999999999</v>
      </c>
      <c r="T161">
        <v>0.56769999999999998</v>
      </c>
      <c r="U161">
        <v>9.8800000000000008</v>
      </c>
      <c r="V161" s="1">
        <v>69963.710000000006</v>
      </c>
      <c r="W161">
        <v>99.91</v>
      </c>
      <c r="X161" s="1">
        <v>198885.65</v>
      </c>
      <c r="Y161">
        <v>0.69930000000000003</v>
      </c>
      <c r="Z161">
        <v>0.1057</v>
      </c>
      <c r="AA161">
        <v>0.19500000000000001</v>
      </c>
      <c r="AB161">
        <v>0.30070000000000002</v>
      </c>
      <c r="AC161">
        <v>198.89</v>
      </c>
      <c r="AD161" s="1">
        <v>5276.67</v>
      </c>
      <c r="AE161">
        <v>467.56</v>
      </c>
      <c r="AF161" s="1">
        <v>167522.34</v>
      </c>
      <c r="AG161" t="s">
        <v>3</v>
      </c>
      <c r="AH161" s="1">
        <v>34506</v>
      </c>
      <c r="AI161" s="1">
        <v>53734.43</v>
      </c>
      <c r="AJ161">
        <v>35.380000000000003</v>
      </c>
      <c r="AK161">
        <v>23.61</v>
      </c>
      <c r="AL161">
        <v>27.59</v>
      </c>
      <c r="AM161">
        <v>4.41</v>
      </c>
      <c r="AN161" s="1">
        <v>1331.47</v>
      </c>
      <c r="AO161">
        <v>1.3226</v>
      </c>
      <c r="AP161" s="1">
        <v>1704.54</v>
      </c>
      <c r="AQ161" s="1">
        <v>2460.92</v>
      </c>
      <c r="AR161" s="1">
        <v>7012.71</v>
      </c>
      <c r="AS161">
        <v>567.15</v>
      </c>
      <c r="AT161">
        <v>361.53</v>
      </c>
      <c r="AU161" s="1">
        <v>12106.84</v>
      </c>
      <c r="AV161" s="1">
        <v>7347.61</v>
      </c>
      <c r="AW161">
        <v>0.48209999999999997</v>
      </c>
      <c r="AX161" s="1">
        <v>5253.44</v>
      </c>
      <c r="AY161">
        <v>0.34470000000000001</v>
      </c>
      <c r="AZ161" s="1">
        <v>1754.94</v>
      </c>
      <c r="BA161">
        <v>0.1152</v>
      </c>
      <c r="BB161">
        <v>884.25</v>
      </c>
      <c r="BC161">
        <v>5.8000000000000003E-2</v>
      </c>
      <c r="BD161" s="1">
        <v>15240.24</v>
      </c>
      <c r="BE161" s="1">
        <v>6348.76</v>
      </c>
      <c r="BF161">
        <v>1.9521999999999999</v>
      </c>
      <c r="BG161">
        <v>0.50539999999999996</v>
      </c>
      <c r="BH161">
        <v>0.2329</v>
      </c>
      <c r="BI161">
        <v>0.19739999999999999</v>
      </c>
      <c r="BJ161">
        <v>3.5900000000000001E-2</v>
      </c>
      <c r="BK161">
        <v>2.8500000000000001E-2</v>
      </c>
    </row>
    <row r="162" spans="1:63" x14ac:dyDescent="0.25">
      <c r="A162" t="s">
        <v>163</v>
      </c>
      <c r="B162">
        <v>45773</v>
      </c>
      <c r="C162">
        <v>63</v>
      </c>
      <c r="D162">
        <v>39.22</v>
      </c>
      <c r="E162" s="1">
        <v>2470.73</v>
      </c>
      <c r="F162" s="1">
        <v>2302.6999999999998</v>
      </c>
      <c r="G162">
        <v>7.4000000000000003E-3</v>
      </c>
      <c r="H162">
        <v>3.2000000000000002E-3</v>
      </c>
      <c r="I162">
        <v>2.8400000000000002E-2</v>
      </c>
      <c r="J162">
        <v>8.0000000000000004E-4</v>
      </c>
      <c r="K162">
        <v>0.1009</v>
      </c>
      <c r="L162">
        <v>0.79669999999999996</v>
      </c>
      <c r="M162">
        <v>6.2600000000000003E-2</v>
      </c>
      <c r="N162">
        <v>0.4834</v>
      </c>
      <c r="O162">
        <v>2.58E-2</v>
      </c>
      <c r="P162">
        <v>0.15129999999999999</v>
      </c>
      <c r="Q162" s="1">
        <v>62050.53</v>
      </c>
      <c r="R162">
        <v>0.20849999999999999</v>
      </c>
      <c r="S162">
        <v>0.19009999999999999</v>
      </c>
      <c r="T162">
        <v>0.60140000000000005</v>
      </c>
      <c r="U162">
        <v>16.920000000000002</v>
      </c>
      <c r="V162" s="1">
        <v>82939.460000000006</v>
      </c>
      <c r="W162">
        <v>141.36000000000001</v>
      </c>
      <c r="X162" s="1">
        <v>148578.47</v>
      </c>
      <c r="Y162">
        <v>0.73360000000000003</v>
      </c>
      <c r="Z162">
        <v>0.20799999999999999</v>
      </c>
      <c r="AA162">
        <v>5.8400000000000001E-2</v>
      </c>
      <c r="AB162">
        <v>0.26640000000000003</v>
      </c>
      <c r="AC162">
        <v>148.58000000000001</v>
      </c>
      <c r="AD162" s="1">
        <v>4809.47</v>
      </c>
      <c r="AE162">
        <v>516.1</v>
      </c>
      <c r="AF162" s="1">
        <v>143210.97</v>
      </c>
      <c r="AG162" t="s">
        <v>3</v>
      </c>
      <c r="AH162" s="1">
        <v>33188</v>
      </c>
      <c r="AI162" s="1">
        <v>53533.8</v>
      </c>
      <c r="AJ162">
        <v>47.38</v>
      </c>
      <c r="AK162">
        <v>29.83</v>
      </c>
      <c r="AL162">
        <v>37.03</v>
      </c>
      <c r="AM162">
        <v>4.59</v>
      </c>
      <c r="AN162" s="1">
        <v>1246.03</v>
      </c>
      <c r="AO162">
        <v>1.0362</v>
      </c>
      <c r="AP162" s="1">
        <v>1473.52</v>
      </c>
      <c r="AQ162" s="1">
        <v>1938.44</v>
      </c>
      <c r="AR162" s="1">
        <v>7005.17</v>
      </c>
      <c r="AS162">
        <v>716.02</v>
      </c>
      <c r="AT162">
        <v>312.43</v>
      </c>
      <c r="AU162" s="1">
        <v>11445.58</v>
      </c>
      <c r="AV162" s="1">
        <v>6049.48</v>
      </c>
      <c r="AW162">
        <v>0.46810000000000002</v>
      </c>
      <c r="AX162" s="1">
        <v>4842.29</v>
      </c>
      <c r="AY162">
        <v>0.37469999999999998</v>
      </c>
      <c r="AZ162" s="1">
        <v>1128.28</v>
      </c>
      <c r="BA162">
        <v>8.7300000000000003E-2</v>
      </c>
      <c r="BB162">
        <v>903.88</v>
      </c>
      <c r="BC162">
        <v>6.9900000000000004E-2</v>
      </c>
      <c r="BD162" s="1">
        <v>12923.94</v>
      </c>
      <c r="BE162" s="1">
        <v>4458.16</v>
      </c>
      <c r="BF162">
        <v>1.2879</v>
      </c>
      <c r="BG162">
        <v>0.5383</v>
      </c>
      <c r="BH162">
        <v>0.22270000000000001</v>
      </c>
      <c r="BI162">
        <v>0.19950000000000001</v>
      </c>
      <c r="BJ162">
        <v>2.5700000000000001E-2</v>
      </c>
      <c r="BK162">
        <v>1.38E-2</v>
      </c>
    </row>
    <row r="163" spans="1:63" x14ac:dyDescent="0.25">
      <c r="A163" t="s">
        <v>164</v>
      </c>
      <c r="B163">
        <v>50682</v>
      </c>
      <c r="C163">
        <v>108</v>
      </c>
      <c r="D163">
        <v>9.67</v>
      </c>
      <c r="E163" s="1">
        <v>1044.27</v>
      </c>
      <c r="F163" s="1">
        <v>1037.33</v>
      </c>
      <c r="G163">
        <v>2.0999999999999999E-3</v>
      </c>
      <c r="H163">
        <v>5.9999999999999995E-4</v>
      </c>
      <c r="I163">
        <v>5.0000000000000001E-3</v>
      </c>
      <c r="J163">
        <v>1.1000000000000001E-3</v>
      </c>
      <c r="K163">
        <v>3.8300000000000001E-2</v>
      </c>
      <c r="L163">
        <v>0.92479999999999996</v>
      </c>
      <c r="M163">
        <v>2.8199999999999999E-2</v>
      </c>
      <c r="N163">
        <v>0.35039999999999999</v>
      </c>
      <c r="O163">
        <v>2.8E-3</v>
      </c>
      <c r="P163">
        <v>0.15190000000000001</v>
      </c>
      <c r="Q163" s="1">
        <v>57782.92</v>
      </c>
      <c r="R163">
        <v>0.21299999999999999</v>
      </c>
      <c r="S163">
        <v>0.18329999999999999</v>
      </c>
      <c r="T163">
        <v>0.60370000000000001</v>
      </c>
      <c r="U163">
        <v>10</v>
      </c>
      <c r="V163" s="1">
        <v>69903.100000000006</v>
      </c>
      <c r="W163">
        <v>100.33</v>
      </c>
      <c r="X163" s="1">
        <v>181149.88</v>
      </c>
      <c r="Y163">
        <v>0.80579999999999996</v>
      </c>
      <c r="Z163">
        <v>5.3800000000000001E-2</v>
      </c>
      <c r="AA163">
        <v>0.14050000000000001</v>
      </c>
      <c r="AB163">
        <v>0.19420000000000001</v>
      </c>
      <c r="AC163">
        <v>181.15</v>
      </c>
      <c r="AD163" s="1">
        <v>4851.92</v>
      </c>
      <c r="AE163">
        <v>498.53</v>
      </c>
      <c r="AF163" s="1">
        <v>162246.47</v>
      </c>
      <c r="AG163" t="s">
        <v>3</v>
      </c>
      <c r="AH163" s="1">
        <v>37425</v>
      </c>
      <c r="AI163" s="1">
        <v>54900.08</v>
      </c>
      <c r="AJ163">
        <v>37.72</v>
      </c>
      <c r="AK163">
        <v>24.26</v>
      </c>
      <c r="AL163">
        <v>27.78</v>
      </c>
      <c r="AM163">
        <v>4.3099999999999996</v>
      </c>
      <c r="AN163" s="1">
        <v>1735.99</v>
      </c>
      <c r="AO163">
        <v>1.3794999999999999</v>
      </c>
      <c r="AP163" s="1">
        <v>1614.67</v>
      </c>
      <c r="AQ163" s="1">
        <v>2269.34</v>
      </c>
      <c r="AR163" s="1">
        <v>6869.27</v>
      </c>
      <c r="AS163">
        <v>579.91</v>
      </c>
      <c r="AT163">
        <v>308.01</v>
      </c>
      <c r="AU163" s="1">
        <v>11641.2</v>
      </c>
      <c r="AV163" s="1">
        <v>6565.06</v>
      </c>
      <c r="AW163">
        <v>0.47</v>
      </c>
      <c r="AX163" s="1">
        <v>5066.76</v>
      </c>
      <c r="AY163">
        <v>0.36270000000000002</v>
      </c>
      <c r="AZ163" s="1">
        <v>1578.26</v>
      </c>
      <c r="BA163">
        <v>0.113</v>
      </c>
      <c r="BB163">
        <v>758.99</v>
      </c>
      <c r="BC163">
        <v>5.4300000000000001E-2</v>
      </c>
      <c r="BD163" s="1">
        <v>13969.06</v>
      </c>
      <c r="BE163" s="1">
        <v>5702.25</v>
      </c>
      <c r="BF163">
        <v>1.6859999999999999</v>
      </c>
      <c r="BG163">
        <v>0.52659999999999996</v>
      </c>
      <c r="BH163">
        <v>0.22520000000000001</v>
      </c>
      <c r="BI163">
        <v>0.19220000000000001</v>
      </c>
      <c r="BJ163">
        <v>3.15E-2</v>
      </c>
      <c r="BK163">
        <v>2.4400000000000002E-2</v>
      </c>
    </row>
    <row r="164" spans="1:63" x14ac:dyDescent="0.25">
      <c r="A164" t="s">
        <v>165</v>
      </c>
      <c r="B164">
        <v>43943</v>
      </c>
      <c r="C164">
        <v>17.14</v>
      </c>
      <c r="D164">
        <v>333.64</v>
      </c>
      <c r="E164" s="1">
        <v>5719.57</v>
      </c>
      <c r="F164" s="1">
        <v>4943.8599999999997</v>
      </c>
      <c r="G164">
        <v>7.1000000000000004E-3</v>
      </c>
      <c r="H164">
        <v>1.5E-3</v>
      </c>
      <c r="I164">
        <v>0.26250000000000001</v>
      </c>
      <c r="J164">
        <v>1.6999999999999999E-3</v>
      </c>
      <c r="K164">
        <v>0.1241</v>
      </c>
      <c r="L164">
        <v>0.50419999999999998</v>
      </c>
      <c r="M164">
        <v>9.9000000000000005E-2</v>
      </c>
      <c r="N164">
        <v>0.76600000000000001</v>
      </c>
      <c r="O164">
        <v>4.4999999999999998E-2</v>
      </c>
      <c r="P164">
        <v>0.17860000000000001</v>
      </c>
      <c r="Q164" s="1">
        <v>65357.22</v>
      </c>
      <c r="R164">
        <v>0.23830000000000001</v>
      </c>
      <c r="S164">
        <v>0.19819999999999999</v>
      </c>
      <c r="T164">
        <v>0.5635</v>
      </c>
      <c r="U164">
        <v>34.35</v>
      </c>
      <c r="V164" s="1">
        <v>90675.35</v>
      </c>
      <c r="W164">
        <v>164.08</v>
      </c>
      <c r="X164" s="1">
        <v>99204.41</v>
      </c>
      <c r="Y164">
        <v>0.65790000000000004</v>
      </c>
      <c r="Z164">
        <v>0.28489999999999999</v>
      </c>
      <c r="AA164">
        <v>5.7099999999999998E-2</v>
      </c>
      <c r="AB164">
        <v>0.34210000000000002</v>
      </c>
      <c r="AC164">
        <v>99.2</v>
      </c>
      <c r="AD164" s="1">
        <v>4266.1899999999996</v>
      </c>
      <c r="AE164">
        <v>490.69</v>
      </c>
      <c r="AF164" s="1">
        <v>91462.71</v>
      </c>
      <c r="AG164" t="s">
        <v>3</v>
      </c>
      <c r="AH164" s="1">
        <v>29583</v>
      </c>
      <c r="AI164" s="1">
        <v>43188.53</v>
      </c>
      <c r="AJ164">
        <v>63.52</v>
      </c>
      <c r="AK164">
        <v>40.369999999999997</v>
      </c>
      <c r="AL164">
        <v>47.38</v>
      </c>
      <c r="AM164">
        <v>4.8</v>
      </c>
      <c r="AN164">
        <v>910.44</v>
      </c>
      <c r="AO164">
        <v>1.1256999999999999</v>
      </c>
      <c r="AP164" s="1">
        <v>1647.6</v>
      </c>
      <c r="AQ164" s="1">
        <v>2232.15</v>
      </c>
      <c r="AR164" s="1">
        <v>7334.03</v>
      </c>
      <c r="AS164">
        <v>889.79</v>
      </c>
      <c r="AT164">
        <v>425.07</v>
      </c>
      <c r="AU164" s="1">
        <v>12528.65</v>
      </c>
      <c r="AV164" s="1">
        <v>8264.77</v>
      </c>
      <c r="AW164">
        <v>0.55469999999999997</v>
      </c>
      <c r="AX164" s="1">
        <v>4462.2299999999996</v>
      </c>
      <c r="AY164">
        <v>0.29949999999999999</v>
      </c>
      <c r="AZ164">
        <v>853.45</v>
      </c>
      <c r="BA164">
        <v>5.7299999999999997E-2</v>
      </c>
      <c r="BB164" s="1">
        <v>1319.37</v>
      </c>
      <c r="BC164">
        <v>8.8499999999999995E-2</v>
      </c>
      <c r="BD164" s="1">
        <v>14899.82</v>
      </c>
      <c r="BE164" s="1">
        <v>5438</v>
      </c>
      <c r="BF164">
        <v>2.3460999999999999</v>
      </c>
      <c r="BG164">
        <v>0.51580000000000004</v>
      </c>
      <c r="BH164">
        <v>0.2039</v>
      </c>
      <c r="BI164">
        <v>0.2432</v>
      </c>
      <c r="BJ164">
        <v>2.3099999999999999E-2</v>
      </c>
      <c r="BK164">
        <v>1.41E-2</v>
      </c>
    </row>
    <row r="165" spans="1:63" x14ac:dyDescent="0.25">
      <c r="A165" t="s">
        <v>166</v>
      </c>
      <c r="B165">
        <v>43950</v>
      </c>
      <c r="C165">
        <v>14.29</v>
      </c>
      <c r="D165">
        <v>424.22</v>
      </c>
      <c r="E165" s="1">
        <v>6060.32</v>
      </c>
      <c r="F165" s="1">
        <v>4629.49</v>
      </c>
      <c r="G165">
        <v>5.4999999999999997E-3</v>
      </c>
      <c r="H165">
        <v>1E-3</v>
      </c>
      <c r="I165">
        <v>0.44359999999999999</v>
      </c>
      <c r="J165">
        <v>1.5E-3</v>
      </c>
      <c r="K165">
        <v>0.1157</v>
      </c>
      <c r="L165">
        <v>0.32119999999999999</v>
      </c>
      <c r="M165">
        <v>0.1115</v>
      </c>
      <c r="N165">
        <v>0.84440000000000004</v>
      </c>
      <c r="O165">
        <v>5.4800000000000001E-2</v>
      </c>
      <c r="P165">
        <v>0.1862</v>
      </c>
      <c r="Q165" s="1">
        <v>62043.32</v>
      </c>
      <c r="R165">
        <v>0.26500000000000001</v>
      </c>
      <c r="S165">
        <v>0.19739999999999999</v>
      </c>
      <c r="T165">
        <v>0.53759999999999997</v>
      </c>
      <c r="U165">
        <v>42.44</v>
      </c>
      <c r="V165" s="1">
        <v>85481.58</v>
      </c>
      <c r="W165">
        <v>141.19</v>
      </c>
      <c r="X165" s="1">
        <v>81243.64</v>
      </c>
      <c r="Y165">
        <v>0.63900000000000001</v>
      </c>
      <c r="Z165">
        <v>0.28149999999999997</v>
      </c>
      <c r="AA165">
        <v>7.9500000000000001E-2</v>
      </c>
      <c r="AB165">
        <v>0.36099999999999999</v>
      </c>
      <c r="AC165">
        <v>81.239999999999995</v>
      </c>
      <c r="AD165" s="1">
        <v>3812.83</v>
      </c>
      <c r="AE165">
        <v>453.17</v>
      </c>
      <c r="AF165" s="1">
        <v>75692.97</v>
      </c>
      <c r="AG165" t="s">
        <v>3</v>
      </c>
      <c r="AH165" s="1">
        <v>27670</v>
      </c>
      <c r="AI165" s="1">
        <v>39341.57</v>
      </c>
      <c r="AJ165">
        <v>64.95</v>
      </c>
      <c r="AK165">
        <v>42.72</v>
      </c>
      <c r="AL165">
        <v>49.47</v>
      </c>
      <c r="AM165">
        <v>4.66</v>
      </c>
      <c r="AN165">
        <v>1.22</v>
      </c>
      <c r="AO165">
        <v>1.177</v>
      </c>
      <c r="AP165" s="1">
        <v>2050.02</v>
      </c>
      <c r="AQ165" s="1">
        <v>2720.41</v>
      </c>
      <c r="AR165" s="1">
        <v>7707.52</v>
      </c>
      <c r="AS165" s="1">
        <v>1002.36</v>
      </c>
      <c r="AT165">
        <v>588.29999999999995</v>
      </c>
      <c r="AU165" s="1">
        <v>14068.62</v>
      </c>
      <c r="AV165" s="1">
        <v>10757.86</v>
      </c>
      <c r="AW165">
        <v>0.60680000000000001</v>
      </c>
      <c r="AX165" s="1">
        <v>4449.5600000000004</v>
      </c>
      <c r="AY165">
        <v>0.251</v>
      </c>
      <c r="AZ165">
        <v>759.54</v>
      </c>
      <c r="BA165">
        <v>4.2799999999999998E-2</v>
      </c>
      <c r="BB165" s="1">
        <v>1763.01</v>
      </c>
      <c r="BC165">
        <v>9.9400000000000002E-2</v>
      </c>
      <c r="BD165" s="1">
        <v>17729.97</v>
      </c>
      <c r="BE165" s="1">
        <v>5786.26</v>
      </c>
      <c r="BF165">
        <v>3.0716000000000001</v>
      </c>
      <c r="BG165">
        <v>0.46960000000000002</v>
      </c>
      <c r="BH165">
        <v>0.18229999999999999</v>
      </c>
      <c r="BI165">
        <v>0.31290000000000001</v>
      </c>
      <c r="BJ165">
        <v>2.47E-2</v>
      </c>
      <c r="BK165">
        <v>1.0500000000000001E-2</v>
      </c>
    </row>
    <row r="166" spans="1:63" x14ac:dyDescent="0.25">
      <c r="A166" t="s">
        <v>167</v>
      </c>
      <c r="B166">
        <v>47050</v>
      </c>
      <c r="C166">
        <v>111.38</v>
      </c>
      <c r="D166">
        <v>9.73</v>
      </c>
      <c r="E166" s="1">
        <v>1084</v>
      </c>
      <c r="F166" s="1">
        <v>1088.6600000000001</v>
      </c>
      <c r="G166">
        <v>3.8E-3</v>
      </c>
      <c r="H166">
        <v>5.0000000000000001E-4</v>
      </c>
      <c r="I166">
        <v>7.1000000000000004E-3</v>
      </c>
      <c r="J166">
        <v>8.9999999999999998E-4</v>
      </c>
      <c r="K166">
        <v>4.2700000000000002E-2</v>
      </c>
      <c r="L166">
        <v>0.91459999999999997</v>
      </c>
      <c r="M166">
        <v>3.04E-2</v>
      </c>
      <c r="N166">
        <v>0.28599999999999998</v>
      </c>
      <c r="O166">
        <v>1E-3</v>
      </c>
      <c r="P166">
        <v>0.14099999999999999</v>
      </c>
      <c r="Q166" s="1">
        <v>59561.54</v>
      </c>
      <c r="R166">
        <v>0.21479999999999999</v>
      </c>
      <c r="S166">
        <v>0.1676</v>
      </c>
      <c r="T166">
        <v>0.61750000000000005</v>
      </c>
      <c r="U166">
        <v>10.4</v>
      </c>
      <c r="V166" s="1">
        <v>70925.58</v>
      </c>
      <c r="W166">
        <v>99.91</v>
      </c>
      <c r="X166" s="1">
        <v>219564.66</v>
      </c>
      <c r="Y166">
        <v>0.69879999999999998</v>
      </c>
      <c r="Z166">
        <v>6.1400000000000003E-2</v>
      </c>
      <c r="AA166">
        <v>0.23980000000000001</v>
      </c>
      <c r="AB166">
        <v>0.30120000000000002</v>
      </c>
      <c r="AC166">
        <v>219.56</v>
      </c>
      <c r="AD166" s="1">
        <v>6045.25</v>
      </c>
      <c r="AE166">
        <v>506.37</v>
      </c>
      <c r="AF166" s="1">
        <v>181549.93</v>
      </c>
      <c r="AG166" t="s">
        <v>3</v>
      </c>
      <c r="AH166" s="1">
        <v>38675</v>
      </c>
      <c r="AI166" s="1">
        <v>59563.42</v>
      </c>
      <c r="AJ166">
        <v>35.630000000000003</v>
      </c>
      <c r="AK166">
        <v>23.71</v>
      </c>
      <c r="AL166">
        <v>26.51</v>
      </c>
      <c r="AM166">
        <v>4.3499999999999996</v>
      </c>
      <c r="AN166" s="1">
        <v>1948.1</v>
      </c>
      <c r="AO166">
        <v>1.3754</v>
      </c>
      <c r="AP166" s="1">
        <v>1604.89</v>
      </c>
      <c r="AQ166" s="1">
        <v>2222.69</v>
      </c>
      <c r="AR166" s="1">
        <v>6962.03</v>
      </c>
      <c r="AS166">
        <v>606.66999999999996</v>
      </c>
      <c r="AT166">
        <v>426.44</v>
      </c>
      <c r="AU166" s="1">
        <v>11822.73</v>
      </c>
      <c r="AV166" s="1">
        <v>5873.84</v>
      </c>
      <c r="AW166">
        <v>0.41860000000000003</v>
      </c>
      <c r="AX166" s="1">
        <v>5834.64</v>
      </c>
      <c r="AY166">
        <v>0.4158</v>
      </c>
      <c r="AZ166" s="1">
        <v>1683.22</v>
      </c>
      <c r="BA166">
        <v>0.12</v>
      </c>
      <c r="BB166">
        <v>640.53</v>
      </c>
      <c r="BC166">
        <v>4.5600000000000002E-2</v>
      </c>
      <c r="BD166" s="1">
        <v>14032.23</v>
      </c>
      <c r="BE166" s="1">
        <v>5076.66</v>
      </c>
      <c r="BF166">
        <v>1.3741000000000001</v>
      </c>
      <c r="BG166">
        <v>0.53810000000000002</v>
      </c>
      <c r="BH166">
        <v>0.22059999999999999</v>
      </c>
      <c r="BI166">
        <v>0.1807</v>
      </c>
      <c r="BJ166">
        <v>3.1300000000000001E-2</v>
      </c>
      <c r="BK166">
        <v>2.93E-2</v>
      </c>
    </row>
    <row r="167" spans="1:63" x14ac:dyDescent="0.25">
      <c r="A167" t="s">
        <v>168</v>
      </c>
      <c r="B167">
        <v>50328</v>
      </c>
      <c r="C167">
        <v>89.86</v>
      </c>
      <c r="D167">
        <v>15.31</v>
      </c>
      <c r="E167" s="1">
        <v>1376.1</v>
      </c>
      <c r="F167" s="1">
        <v>1368.01</v>
      </c>
      <c r="G167">
        <v>5.3E-3</v>
      </c>
      <c r="H167">
        <v>5.9999999999999995E-4</v>
      </c>
      <c r="I167">
        <v>7.3000000000000001E-3</v>
      </c>
      <c r="J167">
        <v>5.9999999999999995E-4</v>
      </c>
      <c r="K167">
        <v>2.8799999999999999E-2</v>
      </c>
      <c r="L167">
        <v>0.92910000000000004</v>
      </c>
      <c r="M167">
        <v>2.8299999999999999E-2</v>
      </c>
      <c r="N167">
        <v>0.19839999999999999</v>
      </c>
      <c r="O167">
        <v>1.15E-2</v>
      </c>
      <c r="P167">
        <v>0.1129</v>
      </c>
      <c r="Q167" s="1">
        <v>60512.04</v>
      </c>
      <c r="R167">
        <v>0.19370000000000001</v>
      </c>
      <c r="S167">
        <v>0.1842</v>
      </c>
      <c r="T167">
        <v>0.62209999999999999</v>
      </c>
      <c r="U167">
        <v>10.65</v>
      </c>
      <c r="V167" s="1">
        <v>78169.850000000006</v>
      </c>
      <c r="W167">
        <v>124.06</v>
      </c>
      <c r="X167" s="1">
        <v>210750.09</v>
      </c>
      <c r="Y167">
        <v>0.83389999999999997</v>
      </c>
      <c r="Z167">
        <v>7.22E-2</v>
      </c>
      <c r="AA167">
        <v>9.3799999999999994E-2</v>
      </c>
      <c r="AB167">
        <v>0.1661</v>
      </c>
      <c r="AC167">
        <v>210.75</v>
      </c>
      <c r="AD167" s="1">
        <v>5562.51</v>
      </c>
      <c r="AE167">
        <v>622.67999999999995</v>
      </c>
      <c r="AF167" s="1">
        <v>192044.93</v>
      </c>
      <c r="AG167" t="s">
        <v>3</v>
      </c>
      <c r="AH167" s="1">
        <v>42295</v>
      </c>
      <c r="AI167" s="1">
        <v>72933.03</v>
      </c>
      <c r="AJ167">
        <v>40.89</v>
      </c>
      <c r="AK167">
        <v>24.56</v>
      </c>
      <c r="AL167">
        <v>27.36</v>
      </c>
      <c r="AM167">
        <v>4.5199999999999996</v>
      </c>
      <c r="AN167" s="1">
        <v>1863.34</v>
      </c>
      <c r="AO167">
        <v>1.0488999999999999</v>
      </c>
      <c r="AP167" s="1">
        <v>1441.53</v>
      </c>
      <c r="AQ167" s="1">
        <v>2078.19</v>
      </c>
      <c r="AR167" s="1">
        <v>6421.39</v>
      </c>
      <c r="AS167">
        <v>605.65</v>
      </c>
      <c r="AT167">
        <v>379.25</v>
      </c>
      <c r="AU167" s="1">
        <v>10926.02</v>
      </c>
      <c r="AV167" s="1">
        <v>4387.01</v>
      </c>
      <c r="AW167">
        <v>0.35930000000000001</v>
      </c>
      <c r="AX167" s="1">
        <v>5914.73</v>
      </c>
      <c r="AY167">
        <v>0.4844</v>
      </c>
      <c r="AZ167" s="1">
        <v>1453.26</v>
      </c>
      <c r="BA167">
        <v>0.11899999999999999</v>
      </c>
      <c r="BB167">
        <v>455.38</v>
      </c>
      <c r="BC167">
        <v>3.73E-2</v>
      </c>
      <c r="BD167" s="1">
        <v>12210.38</v>
      </c>
      <c r="BE167" s="1">
        <v>3690.6</v>
      </c>
      <c r="BF167">
        <v>0.71220000000000006</v>
      </c>
      <c r="BG167">
        <v>0.54510000000000003</v>
      </c>
      <c r="BH167">
        <v>0.22320000000000001</v>
      </c>
      <c r="BI167">
        <v>0.1739</v>
      </c>
      <c r="BJ167">
        <v>3.3700000000000001E-2</v>
      </c>
      <c r="BK167">
        <v>2.4199999999999999E-2</v>
      </c>
    </row>
    <row r="168" spans="1:63" x14ac:dyDescent="0.25">
      <c r="A168" t="s">
        <v>169</v>
      </c>
      <c r="B168">
        <v>43968</v>
      </c>
      <c r="C168">
        <v>25.86</v>
      </c>
      <c r="D168">
        <v>177.74</v>
      </c>
      <c r="E168" s="1">
        <v>4595.74</v>
      </c>
      <c r="F168" s="1">
        <v>4152.2</v>
      </c>
      <c r="G168">
        <v>1.5800000000000002E-2</v>
      </c>
      <c r="H168">
        <v>1.2999999999999999E-3</v>
      </c>
      <c r="I168">
        <v>0.18429999999999999</v>
      </c>
      <c r="J168">
        <v>1.5E-3</v>
      </c>
      <c r="K168">
        <v>7.46E-2</v>
      </c>
      <c r="L168">
        <v>0.61860000000000004</v>
      </c>
      <c r="M168">
        <v>0.10390000000000001</v>
      </c>
      <c r="N168">
        <v>0.72870000000000001</v>
      </c>
      <c r="O168">
        <v>3.5299999999999998E-2</v>
      </c>
      <c r="P168">
        <v>0.17399999999999999</v>
      </c>
      <c r="Q168" s="1">
        <v>63577.4</v>
      </c>
      <c r="R168">
        <v>0.22539999999999999</v>
      </c>
      <c r="S168">
        <v>0.2009</v>
      </c>
      <c r="T168">
        <v>0.57369999999999999</v>
      </c>
      <c r="U168">
        <v>28.47</v>
      </c>
      <c r="V168" s="1">
        <v>88867.78</v>
      </c>
      <c r="W168">
        <v>157.13</v>
      </c>
      <c r="X168" s="1">
        <v>125748.36</v>
      </c>
      <c r="Y168">
        <v>0.69069999999999998</v>
      </c>
      <c r="Z168">
        <v>0.25290000000000001</v>
      </c>
      <c r="AA168">
        <v>5.6500000000000002E-2</v>
      </c>
      <c r="AB168">
        <v>0.30930000000000002</v>
      </c>
      <c r="AC168">
        <v>125.75</v>
      </c>
      <c r="AD168" s="1">
        <v>5117.92</v>
      </c>
      <c r="AE168">
        <v>575.52</v>
      </c>
      <c r="AF168" s="1">
        <v>115214.09</v>
      </c>
      <c r="AG168" t="s">
        <v>3</v>
      </c>
      <c r="AH168" s="1">
        <v>30524</v>
      </c>
      <c r="AI168" s="1">
        <v>49008.95</v>
      </c>
      <c r="AJ168">
        <v>58.83</v>
      </c>
      <c r="AK168">
        <v>38.549999999999997</v>
      </c>
      <c r="AL168">
        <v>43.73</v>
      </c>
      <c r="AM168">
        <v>4.78</v>
      </c>
      <c r="AN168">
        <v>933.36</v>
      </c>
      <c r="AO168">
        <v>1.0545</v>
      </c>
      <c r="AP168" s="1">
        <v>1483.35</v>
      </c>
      <c r="AQ168" s="1">
        <v>2178.31</v>
      </c>
      <c r="AR168" s="1">
        <v>7223.96</v>
      </c>
      <c r="AS168">
        <v>832.95</v>
      </c>
      <c r="AT168">
        <v>384.02</v>
      </c>
      <c r="AU168" s="1">
        <v>12102.59</v>
      </c>
      <c r="AV168" s="1">
        <v>6939.29</v>
      </c>
      <c r="AW168">
        <v>0.4869</v>
      </c>
      <c r="AX168" s="1">
        <v>5017.67</v>
      </c>
      <c r="AY168">
        <v>0.35210000000000002</v>
      </c>
      <c r="AZ168" s="1">
        <v>1024.7</v>
      </c>
      <c r="BA168">
        <v>7.1900000000000006E-2</v>
      </c>
      <c r="BB168" s="1">
        <v>1270.28</v>
      </c>
      <c r="BC168">
        <v>8.9099999999999999E-2</v>
      </c>
      <c r="BD168" s="1">
        <v>14251.94</v>
      </c>
      <c r="BE168" s="1">
        <v>4690.9399999999996</v>
      </c>
      <c r="BF168">
        <v>1.4054</v>
      </c>
      <c r="BG168">
        <v>0.52800000000000002</v>
      </c>
      <c r="BH168">
        <v>0.2069</v>
      </c>
      <c r="BI168">
        <v>0.2276</v>
      </c>
      <c r="BJ168">
        <v>2.35E-2</v>
      </c>
      <c r="BK168">
        <v>1.3899999999999999E-2</v>
      </c>
    </row>
    <row r="169" spans="1:63" x14ac:dyDescent="0.25">
      <c r="A169" t="s">
        <v>170</v>
      </c>
      <c r="B169">
        <v>46102</v>
      </c>
      <c r="C169">
        <v>33.520000000000003</v>
      </c>
      <c r="D169">
        <v>221.26</v>
      </c>
      <c r="E169" s="1">
        <v>7417.36</v>
      </c>
      <c r="F169" s="1">
        <v>6974.63</v>
      </c>
      <c r="G169">
        <v>3.2399999999999998E-2</v>
      </c>
      <c r="H169">
        <v>1E-3</v>
      </c>
      <c r="I169">
        <v>0.13769999999999999</v>
      </c>
      <c r="J169">
        <v>1.2999999999999999E-3</v>
      </c>
      <c r="K169">
        <v>8.8499999999999995E-2</v>
      </c>
      <c r="L169">
        <v>0.66269999999999996</v>
      </c>
      <c r="M169">
        <v>7.6399999999999996E-2</v>
      </c>
      <c r="N169">
        <v>0.45939999999999998</v>
      </c>
      <c r="O169">
        <v>5.1799999999999999E-2</v>
      </c>
      <c r="P169">
        <v>0.15670000000000001</v>
      </c>
      <c r="Q169" s="1">
        <v>68138.509999999995</v>
      </c>
      <c r="R169">
        <v>0.2034</v>
      </c>
      <c r="S169">
        <v>0.1963</v>
      </c>
      <c r="T169">
        <v>0.60029999999999994</v>
      </c>
      <c r="U169">
        <v>43</v>
      </c>
      <c r="V169" s="1">
        <v>94787.68</v>
      </c>
      <c r="W169">
        <v>169.3</v>
      </c>
      <c r="X169" s="1">
        <v>157749.54999999999</v>
      </c>
      <c r="Y169">
        <v>0.71199999999999997</v>
      </c>
      <c r="Z169">
        <v>0.2419</v>
      </c>
      <c r="AA169">
        <v>4.6100000000000002E-2</v>
      </c>
      <c r="AB169">
        <v>0.28799999999999998</v>
      </c>
      <c r="AC169">
        <v>157.75</v>
      </c>
      <c r="AD169" s="1">
        <v>6714.13</v>
      </c>
      <c r="AE169">
        <v>732.2</v>
      </c>
      <c r="AF169" s="1">
        <v>154517.21</v>
      </c>
      <c r="AG169" t="s">
        <v>3</v>
      </c>
      <c r="AH169" s="1">
        <v>36750</v>
      </c>
      <c r="AI169" s="1">
        <v>57279.02</v>
      </c>
      <c r="AJ169">
        <v>66.48</v>
      </c>
      <c r="AK169">
        <v>39.76</v>
      </c>
      <c r="AL169">
        <v>46.3</v>
      </c>
      <c r="AM169">
        <v>5.15</v>
      </c>
      <c r="AN169" s="1">
        <v>1522.03</v>
      </c>
      <c r="AO169">
        <v>0.95189999999999997</v>
      </c>
      <c r="AP169" s="1">
        <v>1447.85</v>
      </c>
      <c r="AQ169" s="1">
        <v>1985.49</v>
      </c>
      <c r="AR169" s="1">
        <v>7214.95</v>
      </c>
      <c r="AS169">
        <v>790.25</v>
      </c>
      <c r="AT169">
        <v>364.41</v>
      </c>
      <c r="AU169" s="1">
        <v>11802.94</v>
      </c>
      <c r="AV169" s="1">
        <v>5053.2700000000004</v>
      </c>
      <c r="AW169">
        <v>0.37959999999999999</v>
      </c>
      <c r="AX169" s="1">
        <v>6397</v>
      </c>
      <c r="AY169">
        <v>0.48049999999999998</v>
      </c>
      <c r="AZ169">
        <v>955.49</v>
      </c>
      <c r="BA169">
        <v>7.1800000000000003E-2</v>
      </c>
      <c r="BB169">
        <v>906.74</v>
      </c>
      <c r="BC169">
        <v>6.8099999999999994E-2</v>
      </c>
      <c r="BD169" s="1">
        <v>13312.5</v>
      </c>
      <c r="BE169" s="1">
        <v>3278.29</v>
      </c>
      <c r="BF169">
        <v>0.71940000000000004</v>
      </c>
      <c r="BG169">
        <v>0.56989999999999996</v>
      </c>
      <c r="BH169">
        <v>0.21940000000000001</v>
      </c>
      <c r="BI169">
        <v>0.17180000000000001</v>
      </c>
      <c r="BJ169">
        <v>2.3699999999999999E-2</v>
      </c>
      <c r="BK169">
        <v>1.52E-2</v>
      </c>
    </row>
    <row r="170" spans="1:63" x14ac:dyDescent="0.25">
      <c r="A170" t="s">
        <v>171</v>
      </c>
      <c r="B170">
        <v>47621</v>
      </c>
      <c r="C170">
        <v>92.9</v>
      </c>
      <c r="D170">
        <v>10.130000000000001</v>
      </c>
      <c r="E170">
        <v>941.21</v>
      </c>
      <c r="F170">
        <v>936.59</v>
      </c>
      <c r="G170">
        <v>1.6000000000000001E-3</v>
      </c>
      <c r="H170">
        <v>5.0000000000000001E-4</v>
      </c>
      <c r="I170">
        <v>6.1999999999999998E-3</v>
      </c>
      <c r="J170">
        <v>1.4E-3</v>
      </c>
      <c r="K170">
        <v>1.8700000000000001E-2</v>
      </c>
      <c r="L170">
        <v>0.94969999999999999</v>
      </c>
      <c r="M170">
        <v>2.1999999999999999E-2</v>
      </c>
      <c r="N170">
        <v>0.36849999999999999</v>
      </c>
      <c r="O170">
        <v>1.9E-3</v>
      </c>
      <c r="P170">
        <v>0.14710000000000001</v>
      </c>
      <c r="Q170" s="1">
        <v>55981.54</v>
      </c>
      <c r="R170">
        <v>0.22739999999999999</v>
      </c>
      <c r="S170">
        <v>0.1827</v>
      </c>
      <c r="T170">
        <v>0.58989999999999998</v>
      </c>
      <c r="U170">
        <v>10.52</v>
      </c>
      <c r="V170" s="1">
        <v>61068.91</v>
      </c>
      <c r="W170">
        <v>85.73</v>
      </c>
      <c r="X170" s="1">
        <v>162658.53</v>
      </c>
      <c r="Y170">
        <v>0.85550000000000004</v>
      </c>
      <c r="Z170">
        <v>6.7000000000000004E-2</v>
      </c>
      <c r="AA170">
        <v>7.7499999999999999E-2</v>
      </c>
      <c r="AB170">
        <v>0.14449999999999999</v>
      </c>
      <c r="AC170">
        <v>162.66</v>
      </c>
      <c r="AD170" s="1">
        <v>4319.66</v>
      </c>
      <c r="AE170">
        <v>495.55</v>
      </c>
      <c r="AF170" s="1">
        <v>151679.66</v>
      </c>
      <c r="AG170" t="s">
        <v>3</v>
      </c>
      <c r="AH170" s="1">
        <v>34506</v>
      </c>
      <c r="AI170" s="1">
        <v>51783.31</v>
      </c>
      <c r="AJ170">
        <v>36.47</v>
      </c>
      <c r="AK170">
        <v>25.05</v>
      </c>
      <c r="AL170">
        <v>26.77</v>
      </c>
      <c r="AM170">
        <v>4.5</v>
      </c>
      <c r="AN170" s="1">
        <v>1572.43</v>
      </c>
      <c r="AO170">
        <v>1.4027000000000001</v>
      </c>
      <c r="AP170" s="1">
        <v>1768.41</v>
      </c>
      <c r="AQ170" s="1">
        <v>2345.73</v>
      </c>
      <c r="AR170" s="1">
        <v>6950.29</v>
      </c>
      <c r="AS170">
        <v>613.65</v>
      </c>
      <c r="AT170">
        <v>329.23</v>
      </c>
      <c r="AU170" s="1">
        <v>12007.3</v>
      </c>
      <c r="AV170" s="1">
        <v>7016.63</v>
      </c>
      <c r="AW170">
        <v>0.49780000000000002</v>
      </c>
      <c r="AX170" s="1">
        <v>4495.78</v>
      </c>
      <c r="AY170">
        <v>0.31890000000000002</v>
      </c>
      <c r="AZ170" s="1">
        <v>1726.31</v>
      </c>
      <c r="BA170">
        <v>0.1225</v>
      </c>
      <c r="BB170">
        <v>857.52</v>
      </c>
      <c r="BC170">
        <v>6.08E-2</v>
      </c>
      <c r="BD170" s="1">
        <v>14096.24</v>
      </c>
      <c r="BE170" s="1">
        <v>6381.92</v>
      </c>
      <c r="BF170">
        <v>2.0083000000000002</v>
      </c>
      <c r="BG170">
        <v>0.51280000000000003</v>
      </c>
      <c r="BH170">
        <v>0.23250000000000001</v>
      </c>
      <c r="BI170">
        <v>0.19520000000000001</v>
      </c>
      <c r="BJ170">
        <v>3.4700000000000002E-2</v>
      </c>
      <c r="BK170">
        <v>2.4899999999999999E-2</v>
      </c>
    </row>
    <row r="171" spans="1:63" x14ac:dyDescent="0.25">
      <c r="A171" t="s">
        <v>172</v>
      </c>
      <c r="B171">
        <v>46870</v>
      </c>
      <c r="C171">
        <v>128.94999999999999</v>
      </c>
      <c r="D171">
        <v>12.71</v>
      </c>
      <c r="E171" s="1">
        <v>1638.55</v>
      </c>
      <c r="F171" s="1">
        <v>1604.24</v>
      </c>
      <c r="G171">
        <v>3.3E-3</v>
      </c>
      <c r="H171">
        <v>2.9999999999999997E-4</v>
      </c>
      <c r="I171">
        <v>5.7000000000000002E-3</v>
      </c>
      <c r="J171">
        <v>8.9999999999999998E-4</v>
      </c>
      <c r="K171">
        <v>1.4500000000000001E-2</v>
      </c>
      <c r="L171">
        <v>0.94699999999999995</v>
      </c>
      <c r="M171">
        <v>2.8299999999999999E-2</v>
      </c>
      <c r="N171">
        <v>0.35020000000000001</v>
      </c>
      <c r="O171">
        <v>1.5E-3</v>
      </c>
      <c r="P171">
        <v>0.1459</v>
      </c>
      <c r="Q171" s="1">
        <v>58086.12</v>
      </c>
      <c r="R171">
        <v>0.20080000000000001</v>
      </c>
      <c r="S171">
        <v>0.1953</v>
      </c>
      <c r="T171">
        <v>0.60389999999999999</v>
      </c>
      <c r="U171">
        <v>13.79</v>
      </c>
      <c r="V171" s="1">
        <v>74732.67</v>
      </c>
      <c r="W171">
        <v>114.12</v>
      </c>
      <c r="X171" s="1">
        <v>183250.24</v>
      </c>
      <c r="Y171">
        <v>0.79339999999999999</v>
      </c>
      <c r="Z171">
        <v>7.3300000000000004E-2</v>
      </c>
      <c r="AA171">
        <v>0.1333</v>
      </c>
      <c r="AB171">
        <v>0.20660000000000001</v>
      </c>
      <c r="AC171">
        <v>183.25</v>
      </c>
      <c r="AD171" s="1">
        <v>4749.5</v>
      </c>
      <c r="AE171">
        <v>499.71</v>
      </c>
      <c r="AF171" s="1">
        <v>167256.12</v>
      </c>
      <c r="AG171" t="s">
        <v>3</v>
      </c>
      <c r="AH171" s="1">
        <v>37778</v>
      </c>
      <c r="AI171" s="1">
        <v>58261.99</v>
      </c>
      <c r="AJ171">
        <v>38.03</v>
      </c>
      <c r="AK171">
        <v>23.78</v>
      </c>
      <c r="AL171">
        <v>26.6</v>
      </c>
      <c r="AM171">
        <v>4.1100000000000003</v>
      </c>
      <c r="AN171" s="1">
        <v>1453.05</v>
      </c>
      <c r="AO171">
        <v>1.0807</v>
      </c>
      <c r="AP171" s="1">
        <v>1442.12</v>
      </c>
      <c r="AQ171" s="1">
        <v>2281.54</v>
      </c>
      <c r="AR171" s="1">
        <v>6698.69</v>
      </c>
      <c r="AS171">
        <v>585.84</v>
      </c>
      <c r="AT171">
        <v>359.14</v>
      </c>
      <c r="AU171" s="1">
        <v>11367.32</v>
      </c>
      <c r="AV171" s="1">
        <v>6032.48</v>
      </c>
      <c r="AW171">
        <v>0.46329999999999999</v>
      </c>
      <c r="AX171" s="1">
        <v>4722.13</v>
      </c>
      <c r="AY171">
        <v>0.36259999999999998</v>
      </c>
      <c r="AZ171" s="1">
        <v>1501.35</v>
      </c>
      <c r="BA171">
        <v>0.1153</v>
      </c>
      <c r="BB171">
        <v>765.93</v>
      </c>
      <c r="BC171">
        <v>5.8799999999999998E-2</v>
      </c>
      <c r="BD171" s="1">
        <v>13021.9</v>
      </c>
      <c r="BE171" s="1">
        <v>5288.64</v>
      </c>
      <c r="BF171">
        <v>1.3676999999999999</v>
      </c>
      <c r="BG171">
        <v>0.52969999999999995</v>
      </c>
      <c r="BH171">
        <v>0.23880000000000001</v>
      </c>
      <c r="BI171">
        <v>0.187</v>
      </c>
      <c r="BJ171">
        <v>2.86E-2</v>
      </c>
      <c r="BK171">
        <v>1.5900000000000001E-2</v>
      </c>
    </row>
    <row r="172" spans="1:63" x14ac:dyDescent="0.25">
      <c r="A172" t="s">
        <v>173</v>
      </c>
      <c r="B172">
        <v>47936</v>
      </c>
      <c r="C172">
        <v>50.1</v>
      </c>
      <c r="D172">
        <v>30.8</v>
      </c>
      <c r="E172" s="1">
        <v>1542.71</v>
      </c>
      <c r="F172" s="1">
        <v>1485.51</v>
      </c>
      <c r="G172">
        <v>6.0000000000000001E-3</v>
      </c>
      <c r="H172">
        <v>8.0000000000000004E-4</v>
      </c>
      <c r="I172">
        <v>8.0999999999999996E-3</v>
      </c>
      <c r="J172">
        <v>1.1000000000000001E-3</v>
      </c>
      <c r="K172">
        <v>1.9E-2</v>
      </c>
      <c r="L172">
        <v>0.93710000000000004</v>
      </c>
      <c r="M172">
        <v>2.8000000000000001E-2</v>
      </c>
      <c r="N172">
        <v>0.39610000000000001</v>
      </c>
      <c r="O172">
        <v>3.5999999999999999E-3</v>
      </c>
      <c r="P172">
        <v>0.13950000000000001</v>
      </c>
      <c r="Q172" s="1">
        <v>58519.199999999997</v>
      </c>
      <c r="R172">
        <v>0.18179999999999999</v>
      </c>
      <c r="S172">
        <v>0.20749999999999999</v>
      </c>
      <c r="T172">
        <v>0.61070000000000002</v>
      </c>
      <c r="U172">
        <v>11.7</v>
      </c>
      <c r="V172" s="1">
        <v>77352.72</v>
      </c>
      <c r="W172">
        <v>126.71</v>
      </c>
      <c r="X172" s="1">
        <v>165024.51999999999</v>
      </c>
      <c r="Y172">
        <v>0.74309999999999998</v>
      </c>
      <c r="Z172">
        <v>0.13239999999999999</v>
      </c>
      <c r="AA172">
        <v>0.1245</v>
      </c>
      <c r="AB172">
        <v>0.25690000000000002</v>
      </c>
      <c r="AC172">
        <v>165.02</v>
      </c>
      <c r="AD172" s="1">
        <v>4960.25</v>
      </c>
      <c r="AE172">
        <v>551.14</v>
      </c>
      <c r="AF172" s="1">
        <v>143418.23999999999</v>
      </c>
      <c r="AG172" t="s">
        <v>3</v>
      </c>
      <c r="AH172" s="1">
        <v>36094</v>
      </c>
      <c r="AI172" s="1">
        <v>56419.06</v>
      </c>
      <c r="AJ172">
        <v>42.21</v>
      </c>
      <c r="AK172">
        <v>27.34</v>
      </c>
      <c r="AL172">
        <v>30.7</v>
      </c>
      <c r="AM172">
        <v>4.51</v>
      </c>
      <c r="AN172" s="1">
        <v>1435.36</v>
      </c>
      <c r="AO172">
        <v>0.99119999999999997</v>
      </c>
      <c r="AP172" s="1">
        <v>1470.9</v>
      </c>
      <c r="AQ172" s="1">
        <v>2032.98</v>
      </c>
      <c r="AR172" s="1">
        <v>6260.49</v>
      </c>
      <c r="AS172">
        <v>673.51</v>
      </c>
      <c r="AT172">
        <v>322.27999999999997</v>
      </c>
      <c r="AU172" s="1">
        <v>10760.16</v>
      </c>
      <c r="AV172" s="1">
        <v>5859.52</v>
      </c>
      <c r="AW172">
        <v>0.4632</v>
      </c>
      <c r="AX172" s="1">
        <v>4757.45</v>
      </c>
      <c r="AY172">
        <v>0.37609999999999999</v>
      </c>
      <c r="AZ172" s="1">
        <v>1269.77</v>
      </c>
      <c r="BA172">
        <v>0.1004</v>
      </c>
      <c r="BB172">
        <v>763.06</v>
      </c>
      <c r="BC172">
        <v>6.0299999999999999E-2</v>
      </c>
      <c r="BD172" s="1">
        <v>12649.8</v>
      </c>
      <c r="BE172" s="1">
        <v>4713</v>
      </c>
      <c r="BF172">
        <v>1.2298</v>
      </c>
      <c r="BG172">
        <v>0.53039999999999998</v>
      </c>
      <c r="BH172">
        <v>0.22259999999999999</v>
      </c>
      <c r="BI172">
        <v>0.19139999999999999</v>
      </c>
      <c r="BJ172">
        <v>3.15E-2</v>
      </c>
      <c r="BK172">
        <v>2.41E-2</v>
      </c>
    </row>
    <row r="173" spans="1:63" x14ac:dyDescent="0.25">
      <c r="A173" t="s">
        <v>174</v>
      </c>
      <c r="B173">
        <v>49775</v>
      </c>
      <c r="C173">
        <v>88.14</v>
      </c>
      <c r="D173">
        <v>7.58</v>
      </c>
      <c r="E173">
        <v>668.04</v>
      </c>
      <c r="F173">
        <v>700.43</v>
      </c>
      <c r="G173">
        <v>1.4E-3</v>
      </c>
      <c r="H173">
        <v>1E-3</v>
      </c>
      <c r="I173">
        <v>3.5000000000000001E-3</v>
      </c>
      <c r="J173">
        <v>8.0000000000000004E-4</v>
      </c>
      <c r="K173">
        <v>0.01</v>
      </c>
      <c r="L173">
        <v>0.97019999999999995</v>
      </c>
      <c r="M173">
        <v>1.3100000000000001E-2</v>
      </c>
      <c r="N173">
        <v>0.33829999999999999</v>
      </c>
      <c r="O173">
        <v>3.0000000000000001E-3</v>
      </c>
      <c r="P173">
        <v>0.1401</v>
      </c>
      <c r="Q173" s="1">
        <v>55278.86</v>
      </c>
      <c r="R173">
        <v>0.22600000000000001</v>
      </c>
      <c r="S173">
        <v>0.19500000000000001</v>
      </c>
      <c r="T173">
        <v>0.57909999999999995</v>
      </c>
      <c r="U173">
        <v>7.09</v>
      </c>
      <c r="V173" s="1">
        <v>70511.360000000001</v>
      </c>
      <c r="W173">
        <v>90.19</v>
      </c>
      <c r="X173" s="1">
        <v>259404.12</v>
      </c>
      <c r="Y173">
        <v>0.55189999999999995</v>
      </c>
      <c r="Z173">
        <v>5.2900000000000003E-2</v>
      </c>
      <c r="AA173">
        <v>0.3952</v>
      </c>
      <c r="AB173">
        <v>0.4481</v>
      </c>
      <c r="AC173">
        <v>259.39999999999998</v>
      </c>
      <c r="AD173" s="1">
        <v>7995.73</v>
      </c>
      <c r="AE173">
        <v>525.28</v>
      </c>
      <c r="AF173" s="1">
        <v>183733.44</v>
      </c>
      <c r="AG173" t="s">
        <v>3</v>
      </c>
      <c r="AH173" s="1">
        <v>34811</v>
      </c>
      <c r="AI173" s="1">
        <v>54365.599999999999</v>
      </c>
      <c r="AJ173">
        <v>37.08</v>
      </c>
      <c r="AK173">
        <v>24.95</v>
      </c>
      <c r="AL173">
        <v>27.83</v>
      </c>
      <c r="AM173">
        <v>4.66</v>
      </c>
      <c r="AN173" s="1">
        <v>1917.87</v>
      </c>
      <c r="AO173">
        <v>1.3691</v>
      </c>
      <c r="AP173" s="1">
        <v>2047.6</v>
      </c>
      <c r="AQ173" s="1">
        <v>2738.96</v>
      </c>
      <c r="AR173" s="1">
        <v>7187.12</v>
      </c>
      <c r="AS173">
        <v>642.88</v>
      </c>
      <c r="AT173">
        <v>406.41</v>
      </c>
      <c r="AU173" s="1">
        <v>13022.97</v>
      </c>
      <c r="AV173" s="1">
        <v>6778.57</v>
      </c>
      <c r="AW173">
        <v>0.41470000000000001</v>
      </c>
      <c r="AX173" s="1">
        <v>6770.63</v>
      </c>
      <c r="AY173">
        <v>0.41420000000000001</v>
      </c>
      <c r="AZ173" s="1">
        <v>2027.55</v>
      </c>
      <c r="BA173">
        <v>0.1241</v>
      </c>
      <c r="BB173">
        <v>767.63</v>
      </c>
      <c r="BC173">
        <v>4.7E-2</v>
      </c>
      <c r="BD173" s="1">
        <v>16344.39</v>
      </c>
      <c r="BE173" s="1">
        <v>6570.16</v>
      </c>
      <c r="BF173">
        <v>1.9245000000000001</v>
      </c>
      <c r="BG173">
        <v>0.50719999999999998</v>
      </c>
      <c r="BH173">
        <v>0.23230000000000001</v>
      </c>
      <c r="BI173">
        <v>0.19620000000000001</v>
      </c>
      <c r="BJ173">
        <v>3.44E-2</v>
      </c>
      <c r="BK173">
        <v>0.03</v>
      </c>
    </row>
    <row r="174" spans="1:63" x14ac:dyDescent="0.25">
      <c r="A174" t="s">
        <v>175</v>
      </c>
      <c r="B174">
        <v>49841</v>
      </c>
      <c r="C174">
        <v>70.38</v>
      </c>
      <c r="D174">
        <v>19.079999999999998</v>
      </c>
      <c r="E174" s="1">
        <v>1342.91</v>
      </c>
      <c r="F174" s="1">
        <v>1283.8900000000001</v>
      </c>
      <c r="G174">
        <v>3.0000000000000001E-3</v>
      </c>
      <c r="H174">
        <v>5.0000000000000001E-4</v>
      </c>
      <c r="I174">
        <v>8.0999999999999996E-3</v>
      </c>
      <c r="J174">
        <v>1.1000000000000001E-3</v>
      </c>
      <c r="K174">
        <v>2.2200000000000001E-2</v>
      </c>
      <c r="L174">
        <v>0.93369999999999997</v>
      </c>
      <c r="M174">
        <v>3.1399999999999997E-2</v>
      </c>
      <c r="N174">
        <v>0.44519999999999998</v>
      </c>
      <c r="O174">
        <v>2.0999999999999999E-3</v>
      </c>
      <c r="P174">
        <v>0.15720000000000001</v>
      </c>
      <c r="Q174" s="1">
        <v>55753.07</v>
      </c>
      <c r="R174">
        <v>0.22140000000000001</v>
      </c>
      <c r="S174">
        <v>0.21210000000000001</v>
      </c>
      <c r="T174">
        <v>0.5665</v>
      </c>
      <c r="U174">
        <v>10.86</v>
      </c>
      <c r="V174" s="1">
        <v>75590.05</v>
      </c>
      <c r="W174">
        <v>118.27</v>
      </c>
      <c r="X174" s="1">
        <v>175141.5</v>
      </c>
      <c r="Y174">
        <v>0.72140000000000004</v>
      </c>
      <c r="Z174">
        <v>0.14269999999999999</v>
      </c>
      <c r="AA174">
        <v>0.13589999999999999</v>
      </c>
      <c r="AB174">
        <v>0.27860000000000001</v>
      </c>
      <c r="AC174">
        <v>175.14</v>
      </c>
      <c r="AD174" s="1">
        <v>4966.8900000000003</v>
      </c>
      <c r="AE174">
        <v>513.99</v>
      </c>
      <c r="AF174" s="1">
        <v>146908.5</v>
      </c>
      <c r="AG174" t="s">
        <v>3</v>
      </c>
      <c r="AH174" s="1">
        <v>34035</v>
      </c>
      <c r="AI174" s="1">
        <v>53769.49</v>
      </c>
      <c r="AJ174">
        <v>41.59</v>
      </c>
      <c r="AK174">
        <v>25.54</v>
      </c>
      <c r="AL174">
        <v>29.16</v>
      </c>
      <c r="AM174">
        <v>4.1500000000000004</v>
      </c>
      <c r="AN174" s="1">
        <v>1179.3</v>
      </c>
      <c r="AO174">
        <v>0.98109999999999997</v>
      </c>
      <c r="AP174" s="1">
        <v>1562.29</v>
      </c>
      <c r="AQ174" s="1">
        <v>2106.1799999999998</v>
      </c>
      <c r="AR174" s="1">
        <v>6481.68</v>
      </c>
      <c r="AS174">
        <v>663.59</v>
      </c>
      <c r="AT174">
        <v>309.77</v>
      </c>
      <c r="AU174" s="1">
        <v>11123.51</v>
      </c>
      <c r="AV174" s="1">
        <v>6688.99</v>
      </c>
      <c r="AW174">
        <v>0.49940000000000001</v>
      </c>
      <c r="AX174" s="1">
        <v>4342.17</v>
      </c>
      <c r="AY174">
        <v>0.32419999999999999</v>
      </c>
      <c r="AZ174" s="1">
        <v>1411.79</v>
      </c>
      <c r="BA174">
        <v>0.10539999999999999</v>
      </c>
      <c r="BB174">
        <v>951.24</v>
      </c>
      <c r="BC174">
        <v>7.0999999999999994E-2</v>
      </c>
      <c r="BD174" s="1">
        <v>13394.19</v>
      </c>
      <c r="BE174" s="1">
        <v>5559.66</v>
      </c>
      <c r="BF174">
        <v>1.5623</v>
      </c>
      <c r="BG174">
        <v>0.50929999999999997</v>
      </c>
      <c r="BH174">
        <v>0.22289999999999999</v>
      </c>
      <c r="BI174">
        <v>0.21460000000000001</v>
      </c>
      <c r="BJ174">
        <v>3.0700000000000002E-2</v>
      </c>
      <c r="BK174">
        <v>2.2499999999999999E-2</v>
      </c>
    </row>
    <row r="175" spans="1:63" x14ac:dyDescent="0.25">
      <c r="A175" t="s">
        <v>176</v>
      </c>
      <c r="B175">
        <v>45369</v>
      </c>
      <c r="C175">
        <v>10.57</v>
      </c>
      <c r="D175">
        <v>128.46</v>
      </c>
      <c r="E175" s="1">
        <v>1357.96</v>
      </c>
      <c r="F175" s="1">
        <v>1294.1300000000001</v>
      </c>
      <c r="G175">
        <v>1.38E-2</v>
      </c>
      <c r="H175">
        <v>5.9999999999999995E-4</v>
      </c>
      <c r="I175">
        <v>3.61E-2</v>
      </c>
      <c r="J175">
        <v>1E-3</v>
      </c>
      <c r="K175">
        <v>6.6000000000000003E-2</v>
      </c>
      <c r="L175">
        <v>0.82069999999999999</v>
      </c>
      <c r="M175">
        <v>6.1800000000000001E-2</v>
      </c>
      <c r="N175">
        <v>0.50870000000000004</v>
      </c>
      <c r="O175">
        <v>1.61E-2</v>
      </c>
      <c r="P175">
        <v>0.1547</v>
      </c>
      <c r="Q175" s="1">
        <v>60625.93</v>
      </c>
      <c r="R175">
        <v>0.2127</v>
      </c>
      <c r="S175">
        <v>0.19570000000000001</v>
      </c>
      <c r="T175">
        <v>0.59160000000000001</v>
      </c>
      <c r="U175">
        <v>10.59</v>
      </c>
      <c r="V175" s="1">
        <v>81015.14</v>
      </c>
      <c r="W175">
        <v>123.59</v>
      </c>
      <c r="X175" s="1">
        <v>161489.49</v>
      </c>
      <c r="Y175">
        <v>0.65300000000000002</v>
      </c>
      <c r="Z175">
        <v>0.28029999999999999</v>
      </c>
      <c r="AA175">
        <v>6.6699999999999995E-2</v>
      </c>
      <c r="AB175">
        <v>0.34699999999999998</v>
      </c>
      <c r="AC175">
        <v>161.49</v>
      </c>
      <c r="AD175" s="1">
        <v>6591.94</v>
      </c>
      <c r="AE175">
        <v>668.56</v>
      </c>
      <c r="AF175" s="1">
        <v>139040.6</v>
      </c>
      <c r="AG175" t="s">
        <v>3</v>
      </c>
      <c r="AH175" s="1">
        <v>33280</v>
      </c>
      <c r="AI175" s="1">
        <v>50493.82</v>
      </c>
      <c r="AJ175">
        <v>59.92</v>
      </c>
      <c r="AK175">
        <v>36.75</v>
      </c>
      <c r="AL175">
        <v>44.2</v>
      </c>
      <c r="AM175">
        <v>4.6500000000000004</v>
      </c>
      <c r="AN175">
        <v>26.62</v>
      </c>
      <c r="AO175">
        <v>0.96130000000000004</v>
      </c>
      <c r="AP175" s="1">
        <v>1816.6</v>
      </c>
      <c r="AQ175" s="1">
        <v>1912.58</v>
      </c>
      <c r="AR175" s="1">
        <v>7065.96</v>
      </c>
      <c r="AS175">
        <v>725.55</v>
      </c>
      <c r="AT175">
        <v>356.74</v>
      </c>
      <c r="AU175" s="1">
        <v>11877.42</v>
      </c>
      <c r="AV175" s="1">
        <v>5865.82</v>
      </c>
      <c r="AW175">
        <v>0.40210000000000001</v>
      </c>
      <c r="AX175" s="1">
        <v>6051.15</v>
      </c>
      <c r="AY175">
        <v>0.4148</v>
      </c>
      <c r="AZ175" s="1">
        <v>1706.02</v>
      </c>
      <c r="BA175">
        <v>0.11700000000000001</v>
      </c>
      <c r="BB175">
        <v>963.77</v>
      </c>
      <c r="BC175">
        <v>6.6100000000000006E-2</v>
      </c>
      <c r="BD175" s="1">
        <v>14586.78</v>
      </c>
      <c r="BE175" s="1">
        <v>4549.46</v>
      </c>
      <c r="BF175">
        <v>1.1780999999999999</v>
      </c>
      <c r="BG175">
        <v>0.52749999999999997</v>
      </c>
      <c r="BH175">
        <v>0.2145</v>
      </c>
      <c r="BI175">
        <v>0.215</v>
      </c>
      <c r="BJ175">
        <v>2.5000000000000001E-2</v>
      </c>
      <c r="BK175">
        <v>1.8100000000000002E-2</v>
      </c>
    </row>
    <row r="176" spans="1:63" x14ac:dyDescent="0.25">
      <c r="A176" t="s">
        <v>177</v>
      </c>
      <c r="B176">
        <v>43976</v>
      </c>
      <c r="C176">
        <v>16.52</v>
      </c>
      <c r="D176">
        <v>196.8</v>
      </c>
      <c r="E176" s="1">
        <v>3251.91</v>
      </c>
      <c r="F176" s="1">
        <v>3143.98</v>
      </c>
      <c r="G176">
        <v>3.9899999999999998E-2</v>
      </c>
      <c r="H176">
        <v>1.1000000000000001E-3</v>
      </c>
      <c r="I176">
        <v>5.1299999999999998E-2</v>
      </c>
      <c r="J176">
        <v>1.1000000000000001E-3</v>
      </c>
      <c r="K176">
        <v>4.4900000000000002E-2</v>
      </c>
      <c r="L176">
        <v>0.81699999999999995</v>
      </c>
      <c r="M176">
        <v>4.4699999999999997E-2</v>
      </c>
      <c r="N176">
        <v>0.21160000000000001</v>
      </c>
      <c r="O176">
        <v>2.3699999999999999E-2</v>
      </c>
      <c r="P176">
        <v>0.12959999999999999</v>
      </c>
      <c r="Q176" s="1">
        <v>73099.570000000007</v>
      </c>
      <c r="R176">
        <v>0.17799999999999999</v>
      </c>
      <c r="S176">
        <v>0.19020000000000001</v>
      </c>
      <c r="T176">
        <v>0.63180000000000003</v>
      </c>
      <c r="U176">
        <v>20.77</v>
      </c>
      <c r="V176" s="1">
        <v>96851.54</v>
      </c>
      <c r="W176">
        <v>154.21</v>
      </c>
      <c r="X176" s="1">
        <v>246109.09</v>
      </c>
      <c r="Y176">
        <v>0.752</v>
      </c>
      <c r="Z176">
        <v>0.2109</v>
      </c>
      <c r="AA176">
        <v>3.6999999999999998E-2</v>
      </c>
      <c r="AB176">
        <v>0.248</v>
      </c>
      <c r="AC176">
        <v>246.11</v>
      </c>
      <c r="AD176" s="1">
        <v>10405.68</v>
      </c>
      <c r="AE176" s="1">
        <v>1077.5899999999999</v>
      </c>
      <c r="AF176" s="1">
        <v>231643.89</v>
      </c>
      <c r="AG176" t="s">
        <v>3</v>
      </c>
      <c r="AH176" s="1">
        <v>44285</v>
      </c>
      <c r="AI176" s="1">
        <v>80803.740000000005</v>
      </c>
      <c r="AJ176">
        <v>72.66</v>
      </c>
      <c r="AK176">
        <v>41.14</v>
      </c>
      <c r="AL176">
        <v>47.76</v>
      </c>
      <c r="AM176">
        <v>4.9800000000000004</v>
      </c>
      <c r="AN176">
        <v>0</v>
      </c>
      <c r="AO176">
        <v>0.84089999999999998</v>
      </c>
      <c r="AP176" s="1">
        <v>1699.23</v>
      </c>
      <c r="AQ176" s="1">
        <v>2152.65</v>
      </c>
      <c r="AR176" s="1">
        <v>7649.39</v>
      </c>
      <c r="AS176">
        <v>844.53</v>
      </c>
      <c r="AT176">
        <v>381.99</v>
      </c>
      <c r="AU176" s="1">
        <v>12727.8</v>
      </c>
      <c r="AV176" s="1">
        <v>3316.31</v>
      </c>
      <c r="AW176">
        <v>0.23330000000000001</v>
      </c>
      <c r="AX176" s="1">
        <v>9290.84</v>
      </c>
      <c r="AY176">
        <v>0.65369999999999995</v>
      </c>
      <c r="AZ176" s="1">
        <v>1101.8699999999999</v>
      </c>
      <c r="BA176">
        <v>7.7499999999999999E-2</v>
      </c>
      <c r="BB176">
        <v>504.05</v>
      </c>
      <c r="BC176">
        <v>3.5499999999999997E-2</v>
      </c>
      <c r="BD176" s="1">
        <v>14213.07</v>
      </c>
      <c r="BE176" s="1">
        <v>1820.24</v>
      </c>
      <c r="BF176">
        <v>0.21870000000000001</v>
      </c>
      <c r="BG176">
        <v>0.58289999999999997</v>
      </c>
      <c r="BH176">
        <v>0.22339999999999999</v>
      </c>
      <c r="BI176">
        <v>0.1537</v>
      </c>
      <c r="BJ176">
        <v>2.4899999999999999E-2</v>
      </c>
      <c r="BK176">
        <v>1.5100000000000001E-2</v>
      </c>
    </row>
    <row r="177" spans="1:63" x14ac:dyDescent="0.25">
      <c r="A177" t="s">
        <v>178</v>
      </c>
      <c r="B177">
        <v>47068</v>
      </c>
      <c r="C177">
        <v>68.239999999999995</v>
      </c>
      <c r="D177">
        <v>8.42</v>
      </c>
      <c r="E177">
        <v>574.57000000000005</v>
      </c>
      <c r="F177">
        <v>565.48</v>
      </c>
      <c r="G177">
        <v>3.5000000000000001E-3</v>
      </c>
      <c r="H177">
        <v>2.9999999999999997E-4</v>
      </c>
      <c r="I177">
        <v>6.8999999999999999E-3</v>
      </c>
      <c r="J177">
        <v>8.9999999999999998E-4</v>
      </c>
      <c r="K177">
        <v>8.9200000000000002E-2</v>
      </c>
      <c r="L177">
        <v>0.86409999999999998</v>
      </c>
      <c r="M177">
        <v>3.5200000000000002E-2</v>
      </c>
      <c r="N177">
        <v>0.4032</v>
      </c>
      <c r="O177">
        <v>9.7999999999999997E-3</v>
      </c>
      <c r="P177">
        <v>0.1474</v>
      </c>
      <c r="Q177" s="1">
        <v>54483.99</v>
      </c>
      <c r="R177">
        <v>0.2452</v>
      </c>
      <c r="S177">
        <v>0.1865</v>
      </c>
      <c r="T177">
        <v>0.56830000000000003</v>
      </c>
      <c r="U177">
        <v>7.78</v>
      </c>
      <c r="V177" s="1">
        <v>62605.29</v>
      </c>
      <c r="W177">
        <v>71.28</v>
      </c>
      <c r="X177" s="1">
        <v>200075.29</v>
      </c>
      <c r="Y177">
        <v>0.68159999999999998</v>
      </c>
      <c r="Z177">
        <v>6.9599999999999995E-2</v>
      </c>
      <c r="AA177">
        <v>0.24879999999999999</v>
      </c>
      <c r="AB177">
        <v>0.31840000000000002</v>
      </c>
      <c r="AC177">
        <v>200.08</v>
      </c>
      <c r="AD177" s="1">
        <v>6015.74</v>
      </c>
      <c r="AE177">
        <v>506.2</v>
      </c>
      <c r="AF177" s="1">
        <v>164697.93</v>
      </c>
      <c r="AG177" t="s">
        <v>3</v>
      </c>
      <c r="AH177" s="1">
        <v>34372</v>
      </c>
      <c r="AI177" s="1">
        <v>51332.26</v>
      </c>
      <c r="AJ177">
        <v>40.93</v>
      </c>
      <c r="AK177">
        <v>25.42</v>
      </c>
      <c r="AL177">
        <v>30.23</v>
      </c>
      <c r="AM177">
        <v>4.25</v>
      </c>
      <c r="AN177" s="1">
        <v>1723.02</v>
      </c>
      <c r="AO177">
        <v>1.6892</v>
      </c>
      <c r="AP177" s="1">
        <v>1954.46</v>
      </c>
      <c r="AQ177" s="1">
        <v>2535.29</v>
      </c>
      <c r="AR177" s="1">
        <v>7492.92</v>
      </c>
      <c r="AS177">
        <v>638.73</v>
      </c>
      <c r="AT177">
        <v>365.09</v>
      </c>
      <c r="AU177" s="1">
        <v>12986.49</v>
      </c>
      <c r="AV177" s="1">
        <v>7687.4</v>
      </c>
      <c r="AW177">
        <v>0.46350000000000002</v>
      </c>
      <c r="AX177" s="1">
        <v>6105.84</v>
      </c>
      <c r="AY177">
        <v>0.36820000000000003</v>
      </c>
      <c r="AZ177" s="1">
        <v>1901.39</v>
      </c>
      <c r="BA177">
        <v>0.1147</v>
      </c>
      <c r="BB177">
        <v>889.51</v>
      </c>
      <c r="BC177">
        <v>5.3600000000000002E-2</v>
      </c>
      <c r="BD177" s="1">
        <v>16584.13</v>
      </c>
      <c r="BE177" s="1">
        <v>6388.13</v>
      </c>
      <c r="BF177">
        <v>2.1545999999999998</v>
      </c>
      <c r="BG177">
        <v>0.50609999999999999</v>
      </c>
      <c r="BH177">
        <v>0.2135</v>
      </c>
      <c r="BI177">
        <v>0.22389999999999999</v>
      </c>
      <c r="BJ177">
        <v>3.2599999999999997E-2</v>
      </c>
      <c r="BK177">
        <v>2.3800000000000002E-2</v>
      </c>
    </row>
    <row r="178" spans="1:63" x14ac:dyDescent="0.25">
      <c r="A178" t="s">
        <v>179</v>
      </c>
      <c r="B178">
        <v>46045</v>
      </c>
      <c r="C178">
        <v>79.709999999999994</v>
      </c>
      <c r="D178">
        <v>11.36</v>
      </c>
      <c r="E178">
        <v>905.81</v>
      </c>
      <c r="F178">
        <v>877.02</v>
      </c>
      <c r="G178">
        <v>2.0999999999999999E-3</v>
      </c>
      <c r="H178">
        <v>5.0000000000000001E-4</v>
      </c>
      <c r="I178">
        <v>5.0000000000000001E-3</v>
      </c>
      <c r="J178">
        <v>1.6000000000000001E-3</v>
      </c>
      <c r="K178">
        <v>1.3100000000000001E-2</v>
      </c>
      <c r="L178">
        <v>0.95650000000000002</v>
      </c>
      <c r="M178">
        <v>2.12E-2</v>
      </c>
      <c r="N178">
        <v>0.36890000000000001</v>
      </c>
      <c r="O178">
        <v>1.4E-3</v>
      </c>
      <c r="P178">
        <v>0.14829999999999999</v>
      </c>
      <c r="Q178" s="1">
        <v>56459.44</v>
      </c>
      <c r="R178">
        <v>0.25259999999999999</v>
      </c>
      <c r="S178">
        <v>0.17499999999999999</v>
      </c>
      <c r="T178">
        <v>0.57240000000000002</v>
      </c>
      <c r="U178">
        <v>9.15</v>
      </c>
      <c r="V178" s="1">
        <v>64398.99</v>
      </c>
      <c r="W178">
        <v>94.83</v>
      </c>
      <c r="X178" s="1">
        <v>195509.02</v>
      </c>
      <c r="Y178">
        <v>0.71970000000000001</v>
      </c>
      <c r="Z178">
        <v>5.8700000000000002E-2</v>
      </c>
      <c r="AA178">
        <v>0.22159999999999999</v>
      </c>
      <c r="AB178">
        <v>0.28029999999999999</v>
      </c>
      <c r="AC178">
        <v>195.51</v>
      </c>
      <c r="AD178" s="1">
        <v>5765.78</v>
      </c>
      <c r="AE178">
        <v>522.83000000000004</v>
      </c>
      <c r="AF178" s="1">
        <v>168446.27</v>
      </c>
      <c r="AG178" t="s">
        <v>3</v>
      </c>
      <c r="AH178" s="1">
        <v>36388</v>
      </c>
      <c r="AI178" s="1">
        <v>54826.49</v>
      </c>
      <c r="AJ178">
        <v>38</v>
      </c>
      <c r="AK178">
        <v>25.18</v>
      </c>
      <c r="AL178">
        <v>28.08</v>
      </c>
      <c r="AM178">
        <v>4.43</v>
      </c>
      <c r="AN178" s="1">
        <v>1529.62</v>
      </c>
      <c r="AO178">
        <v>1.2592000000000001</v>
      </c>
      <c r="AP178" s="1">
        <v>1708.71</v>
      </c>
      <c r="AQ178" s="1">
        <v>2401.13</v>
      </c>
      <c r="AR178" s="1">
        <v>6953.28</v>
      </c>
      <c r="AS178">
        <v>711.44</v>
      </c>
      <c r="AT178">
        <v>308.33999999999997</v>
      </c>
      <c r="AU178" s="1">
        <v>12082.89</v>
      </c>
      <c r="AV178" s="1">
        <v>6501.26</v>
      </c>
      <c r="AW178">
        <v>0.44309999999999999</v>
      </c>
      <c r="AX178" s="1">
        <v>5655.55</v>
      </c>
      <c r="AY178">
        <v>0.38550000000000001</v>
      </c>
      <c r="AZ178" s="1">
        <v>1706.74</v>
      </c>
      <c r="BA178">
        <v>0.1163</v>
      </c>
      <c r="BB178">
        <v>808.71</v>
      </c>
      <c r="BC178">
        <v>5.5100000000000003E-2</v>
      </c>
      <c r="BD178" s="1">
        <v>14672.26</v>
      </c>
      <c r="BE178" s="1">
        <v>5435.36</v>
      </c>
      <c r="BF178">
        <v>1.5487</v>
      </c>
      <c r="BG178">
        <v>0.50380000000000003</v>
      </c>
      <c r="BH178">
        <v>0.2261</v>
      </c>
      <c r="BI178">
        <v>0.2092</v>
      </c>
      <c r="BJ178">
        <v>3.0599999999999999E-2</v>
      </c>
      <c r="BK178">
        <v>3.0300000000000001E-2</v>
      </c>
    </row>
    <row r="179" spans="1:63" x14ac:dyDescent="0.25">
      <c r="A179" t="s">
        <v>180</v>
      </c>
      <c r="B179">
        <v>45914</v>
      </c>
      <c r="C179">
        <v>163.33000000000001</v>
      </c>
      <c r="D179">
        <v>7.89</v>
      </c>
      <c r="E179" s="1">
        <v>1289.1099999999999</v>
      </c>
      <c r="F179" s="1">
        <v>1210.78</v>
      </c>
      <c r="G179">
        <v>1.6999999999999999E-3</v>
      </c>
      <c r="H179">
        <v>2.9999999999999997E-4</v>
      </c>
      <c r="I179">
        <v>9.7999999999999997E-3</v>
      </c>
      <c r="J179">
        <v>8.9999999999999998E-4</v>
      </c>
      <c r="K179">
        <v>9.2999999999999992E-3</v>
      </c>
      <c r="L179">
        <v>0.95</v>
      </c>
      <c r="M179">
        <v>2.8000000000000001E-2</v>
      </c>
      <c r="N179">
        <v>0.82609999999999995</v>
      </c>
      <c r="O179">
        <v>2.9999999999999997E-4</v>
      </c>
      <c r="P179">
        <v>0.17050000000000001</v>
      </c>
      <c r="Q179" s="1">
        <v>56906.14</v>
      </c>
      <c r="R179">
        <v>0.20250000000000001</v>
      </c>
      <c r="S179">
        <v>0.20150000000000001</v>
      </c>
      <c r="T179">
        <v>0.59599999999999997</v>
      </c>
      <c r="U179">
        <v>12.28</v>
      </c>
      <c r="V179" s="1">
        <v>75105.759999999995</v>
      </c>
      <c r="W179">
        <v>100.52</v>
      </c>
      <c r="X179" s="1">
        <v>152897.16</v>
      </c>
      <c r="Y179">
        <v>0.58940000000000003</v>
      </c>
      <c r="Z179">
        <v>9.5100000000000004E-2</v>
      </c>
      <c r="AA179">
        <v>0.3155</v>
      </c>
      <c r="AB179">
        <v>0.41060000000000002</v>
      </c>
      <c r="AC179">
        <v>152.9</v>
      </c>
      <c r="AD179" s="1">
        <v>3594.13</v>
      </c>
      <c r="AE179">
        <v>331.25</v>
      </c>
      <c r="AF179" s="1">
        <v>132803.44</v>
      </c>
      <c r="AG179" t="s">
        <v>3</v>
      </c>
      <c r="AH179" s="1">
        <v>31214</v>
      </c>
      <c r="AI179" s="1">
        <v>47923.75</v>
      </c>
      <c r="AJ179">
        <v>28.79</v>
      </c>
      <c r="AK179">
        <v>22.15</v>
      </c>
      <c r="AL179">
        <v>24.54</v>
      </c>
      <c r="AM179">
        <v>3.64</v>
      </c>
      <c r="AN179">
        <v>4.2300000000000004</v>
      </c>
      <c r="AO179">
        <v>0.82630000000000003</v>
      </c>
      <c r="AP179" s="1">
        <v>1802.93</v>
      </c>
      <c r="AQ179" s="1">
        <v>2851.07</v>
      </c>
      <c r="AR179" s="1">
        <v>7673.19</v>
      </c>
      <c r="AS179">
        <v>642.80999999999995</v>
      </c>
      <c r="AT179">
        <v>342.87</v>
      </c>
      <c r="AU179" s="1">
        <v>13312.87</v>
      </c>
      <c r="AV179" s="1">
        <v>9913.42</v>
      </c>
      <c r="AW179">
        <v>0.62170000000000003</v>
      </c>
      <c r="AX179" s="1">
        <v>3236.91</v>
      </c>
      <c r="AY179">
        <v>0.20300000000000001</v>
      </c>
      <c r="AZ179" s="1">
        <v>1297.68</v>
      </c>
      <c r="BA179">
        <v>8.14E-2</v>
      </c>
      <c r="BB179" s="1">
        <v>1498.61</v>
      </c>
      <c r="BC179">
        <v>9.4E-2</v>
      </c>
      <c r="BD179" s="1">
        <v>15946.62</v>
      </c>
      <c r="BE179" s="1">
        <v>8374.0300000000007</v>
      </c>
      <c r="BF179">
        <v>3.3965999999999998</v>
      </c>
      <c r="BG179">
        <v>0.51180000000000003</v>
      </c>
      <c r="BH179">
        <v>0.24099999999999999</v>
      </c>
      <c r="BI179">
        <v>0.19040000000000001</v>
      </c>
      <c r="BJ179">
        <v>3.4599999999999999E-2</v>
      </c>
      <c r="BK179">
        <v>2.2200000000000001E-2</v>
      </c>
    </row>
    <row r="180" spans="1:63" x14ac:dyDescent="0.25">
      <c r="A180" t="s">
        <v>181</v>
      </c>
      <c r="B180">
        <v>46334</v>
      </c>
      <c r="C180">
        <v>86.05</v>
      </c>
      <c r="D180">
        <v>9.7100000000000009</v>
      </c>
      <c r="E180">
        <v>835.34</v>
      </c>
      <c r="F180">
        <v>821.02</v>
      </c>
      <c r="G180">
        <v>1.2999999999999999E-3</v>
      </c>
      <c r="H180">
        <v>2.0000000000000001E-4</v>
      </c>
      <c r="I180">
        <v>4.5999999999999999E-3</v>
      </c>
      <c r="J180">
        <v>1E-3</v>
      </c>
      <c r="K180">
        <v>1.83E-2</v>
      </c>
      <c r="L180">
        <v>0.94220000000000004</v>
      </c>
      <c r="M180">
        <v>3.2500000000000001E-2</v>
      </c>
      <c r="N180">
        <v>0.47889999999999999</v>
      </c>
      <c r="O180">
        <v>3.8E-3</v>
      </c>
      <c r="P180">
        <v>0.158</v>
      </c>
      <c r="Q180" s="1">
        <v>55147.27</v>
      </c>
      <c r="R180">
        <v>0.2387</v>
      </c>
      <c r="S180">
        <v>0.2198</v>
      </c>
      <c r="T180">
        <v>0.54139999999999999</v>
      </c>
      <c r="U180">
        <v>9.1</v>
      </c>
      <c r="V180" s="1">
        <v>64803.32</v>
      </c>
      <c r="W180">
        <v>88.24</v>
      </c>
      <c r="X180" s="1">
        <v>162308.32999999999</v>
      </c>
      <c r="Y180">
        <v>0.78300000000000003</v>
      </c>
      <c r="Z180">
        <v>7.5999999999999998E-2</v>
      </c>
      <c r="AA180">
        <v>0.14099999999999999</v>
      </c>
      <c r="AB180">
        <v>0.217</v>
      </c>
      <c r="AC180">
        <v>162.31</v>
      </c>
      <c r="AD180" s="1">
        <v>4473.21</v>
      </c>
      <c r="AE180">
        <v>486.76</v>
      </c>
      <c r="AF180" s="1">
        <v>145827.81</v>
      </c>
      <c r="AG180" t="s">
        <v>3</v>
      </c>
      <c r="AH180" s="1">
        <v>33575</v>
      </c>
      <c r="AI180" s="1">
        <v>49475.23</v>
      </c>
      <c r="AJ180">
        <v>38.19</v>
      </c>
      <c r="AK180">
        <v>24.9</v>
      </c>
      <c r="AL180">
        <v>28.14</v>
      </c>
      <c r="AM180">
        <v>4.1900000000000004</v>
      </c>
      <c r="AN180" s="1">
        <v>1397.06</v>
      </c>
      <c r="AO180">
        <v>1.3606</v>
      </c>
      <c r="AP180" s="1">
        <v>1789.56</v>
      </c>
      <c r="AQ180" s="1">
        <v>2680.15</v>
      </c>
      <c r="AR180" s="1">
        <v>7018.36</v>
      </c>
      <c r="AS180">
        <v>674.52</v>
      </c>
      <c r="AT180">
        <v>320.14999999999998</v>
      </c>
      <c r="AU180" s="1">
        <v>12482.73</v>
      </c>
      <c r="AV180" s="1">
        <v>8109.05</v>
      </c>
      <c r="AW180">
        <v>0.53469999999999995</v>
      </c>
      <c r="AX180" s="1">
        <v>4407.42</v>
      </c>
      <c r="AY180">
        <v>0.29060000000000002</v>
      </c>
      <c r="AZ180" s="1">
        <v>1627.92</v>
      </c>
      <c r="BA180">
        <v>0.10730000000000001</v>
      </c>
      <c r="BB180" s="1">
        <v>1021.18</v>
      </c>
      <c r="BC180">
        <v>6.7299999999999999E-2</v>
      </c>
      <c r="BD180" s="1">
        <v>15165.57</v>
      </c>
      <c r="BE180" s="1">
        <v>7266.76</v>
      </c>
      <c r="BF180">
        <v>2.4798</v>
      </c>
      <c r="BG180">
        <v>0.5121</v>
      </c>
      <c r="BH180">
        <v>0.2243</v>
      </c>
      <c r="BI180">
        <v>0.21299999999999999</v>
      </c>
      <c r="BJ180">
        <v>3.6200000000000003E-2</v>
      </c>
      <c r="BK180">
        <v>1.44E-2</v>
      </c>
    </row>
    <row r="181" spans="1:63" x14ac:dyDescent="0.25">
      <c r="A181" t="s">
        <v>182</v>
      </c>
      <c r="B181">
        <v>49197</v>
      </c>
      <c r="C181">
        <v>38.33</v>
      </c>
      <c r="D181">
        <v>53.26</v>
      </c>
      <c r="E181" s="1">
        <v>2041.46</v>
      </c>
      <c r="F181" s="1">
        <v>2017.62</v>
      </c>
      <c r="G181">
        <v>1.23E-2</v>
      </c>
      <c r="H181">
        <v>1E-3</v>
      </c>
      <c r="I181">
        <v>3.4599999999999999E-2</v>
      </c>
      <c r="J181">
        <v>1.1000000000000001E-3</v>
      </c>
      <c r="K181">
        <v>4.2799999999999998E-2</v>
      </c>
      <c r="L181">
        <v>0.85940000000000005</v>
      </c>
      <c r="M181">
        <v>4.8800000000000003E-2</v>
      </c>
      <c r="N181">
        <v>0.3296</v>
      </c>
      <c r="O181">
        <v>1.38E-2</v>
      </c>
      <c r="P181">
        <v>0.1321</v>
      </c>
      <c r="Q181" s="1">
        <v>62710.49</v>
      </c>
      <c r="R181">
        <v>0.18149999999999999</v>
      </c>
      <c r="S181">
        <v>0.18679999999999999</v>
      </c>
      <c r="T181">
        <v>0.63180000000000003</v>
      </c>
      <c r="U181">
        <v>14.35</v>
      </c>
      <c r="V181" s="1">
        <v>80709.990000000005</v>
      </c>
      <c r="W181">
        <v>137.79</v>
      </c>
      <c r="X181" s="1">
        <v>190644.54</v>
      </c>
      <c r="Y181">
        <v>0.70820000000000005</v>
      </c>
      <c r="Z181">
        <v>0.2152</v>
      </c>
      <c r="AA181">
        <v>7.6600000000000001E-2</v>
      </c>
      <c r="AB181">
        <v>0.2918</v>
      </c>
      <c r="AC181">
        <v>190.64</v>
      </c>
      <c r="AD181" s="1">
        <v>6920.86</v>
      </c>
      <c r="AE181">
        <v>664.62</v>
      </c>
      <c r="AF181" s="1">
        <v>179525.45</v>
      </c>
      <c r="AG181" t="s">
        <v>3</v>
      </c>
      <c r="AH181" s="1">
        <v>38363</v>
      </c>
      <c r="AI181" s="1">
        <v>66131.23</v>
      </c>
      <c r="AJ181">
        <v>54.68</v>
      </c>
      <c r="AK181">
        <v>33.17</v>
      </c>
      <c r="AL181">
        <v>39.97</v>
      </c>
      <c r="AM181">
        <v>4.9400000000000004</v>
      </c>
      <c r="AN181" s="1">
        <v>1650.13</v>
      </c>
      <c r="AO181">
        <v>0.82030000000000003</v>
      </c>
      <c r="AP181" s="1">
        <v>1407.33</v>
      </c>
      <c r="AQ181" s="1">
        <v>1952.14</v>
      </c>
      <c r="AR181" s="1">
        <v>6586.46</v>
      </c>
      <c r="AS181">
        <v>663.15</v>
      </c>
      <c r="AT181">
        <v>338.57</v>
      </c>
      <c r="AU181" s="1">
        <v>10947.65</v>
      </c>
      <c r="AV181" s="1">
        <v>4129.13</v>
      </c>
      <c r="AW181">
        <v>0.3382</v>
      </c>
      <c r="AX181" s="1">
        <v>6028.4</v>
      </c>
      <c r="AY181">
        <v>0.49380000000000002</v>
      </c>
      <c r="AZ181" s="1">
        <v>1353.87</v>
      </c>
      <c r="BA181">
        <v>0.1109</v>
      </c>
      <c r="BB181">
        <v>697.77</v>
      </c>
      <c r="BC181">
        <v>5.7200000000000001E-2</v>
      </c>
      <c r="BD181" s="1">
        <v>12209.18</v>
      </c>
      <c r="BE181" s="1">
        <v>2958.66</v>
      </c>
      <c r="BF181">
        <v>0.55920000000000003</v>
      </c>
      <c r="BG181">
        <v>0.54930000000000001</v>
      </c>
      <c r="BH181">
        <v>0.21820000000000001</v>
      </c>
      <c r="BI181">
        <v>0.188</v>
      </c>
      <c r="BJ181">
        <v>2.7799999999999998E-2</v>
      </c>
      <c r="BK181">
        <v>1.67E-2</v>
      </c>
    </row>
    <row r="182" spans="1:63" x14ac:dyDescent="0.25">
      <c r="A182" t="s">
        <v>183</v>
      </c>
      <c r="B182">
        <v>43984</v>
      </c>
      <c r="C182">
        <v>28.57</v>
      </c>
      <c r="D182">
        <v>203.37</v>
      </c>
      <c r="E182" s="1">
        <v>5810.67</v>
      </c>
      <c r="F182" s="1">
        <v>5495.64</v>
      </c>
      <c r="G182">
        <v>2.6599999999999999E-2</v>
      </c>
      <c r="H182">
        <v>1.2999999999999999E-3</v>
      </c>
      <c r="I182">
        <v>9.5100000000000004E-2</v>
      </c>
      <c r="J182">
        <v>1.2999999999999999E-3</v>
      </c>
      <c r="K182">
        <v>6.6500000000000004E-2</v>
      </c>
      <c r="L182">
        <v>0.7389</v>
      </c>
      <c r="M182">
        <v>7.0300000000000001E-2</v>
      </c>
      <c r="N182">
        <v>0.39679999999999999</v>
      </c>
      <c r="O182">
        <v>2.8199999999999999E-2</v>
      </c>
      <c r="P182">
        <v>0.15140000000000001</v>
      </c>
      <c r="Q182" s="1">
        <v>67907.11</v>
      </c>
      <c r="R182">
        <v>0.1804</v>
      </c>
      <c r="S182">
        <v>0.18609999999999999</v>
      </c>
      <c r="T182">
        <v>0.63360000000000005</v>
      </c>
      <c r="U182">
        <v>35.090000000000003</v>
      </c>
      <c r="V182" s="1">
        <v>93952.9</v>
      </c>
      <c r="W182">
        <v>162.31</v>
      </c>
      <c r="X182" s="1">
        <v>176005.06</v>
      </c>
      <c r="Y182">
        <v>0.71350000000000002</v>
      </c>
      <c r="Z182">
        <v>0.24160000000000001</v>
      </c>
      <c r="AA182">
        <v>4.4999999999999998E-2</v>
      </c>
      <c r="AB182">
        <v>0.28649999999999998</v>
      </c>
      <c r="AC182">
        <v>176.01</v>
      </c>
      <c r="AD182" s="1">
        <v>7552.05</v>
      </c>
      <c r="AE182">
        <v>823.37</v>
      </c>
      <c r="AF182" s="1">
        <v>166818.97</v>
      </c>
      <c r="AG182" t="s">
        <v>3</v>
      </c>
      <c r="AH182" s="1">
        <v>36750</v>
      </c>
      <c r="AI182" s="1">
        <v>58392.09</v>
      </c>
      <c r="AJ182">
        <v>66.17</v>
      </c>
      <c r="AK182">
        <v>40.03</v>
      </c>
      <c r="AL182">
        <v>46.12</v>
      </c>
      <c r="AM182">
        <v>5.01</v>
      </c>
      <c r="AN182" s="1">
        <v>2631.59</v>
      </c>
      <c r="AO182">
        <v>0.97970000000000002</v>
      </c>
      <c r="AP182" s="1">
        <v>1534.35</v>
      </c>
      <c r="AQ182" s="1">
        <v>1979.22</v>
      </c>
      <c r="AR182" s="1">
        <v>7299.67</v>
      </c>
      <c r="AS182">
        <v>843.95</v>
      </c>
      <c r="AT182">
        <v>315.52</v>
      </c>
      <c r="AU182" s="1">
        <v>11972.71</v>
      </c>
      <c r="AV182" s="1">
        <v>4514.5200000000004</v>
      </c>
      <c r="AW182">
        <v>0.33939999999999998</v>
      </c>
      <c r="AX182" s="1">
        <v>7054.65</v>
      </c>
      <c r="AY182">
        <v>0.53039999999999998</v>
      </c>
      <c r="AZ182">
        <v>929.98</v>
      </c>
      <c r="BA182">
        <v>6.9900000000000004E-2</v>
      </c>
      <c r="BB182">
        <v>801.61</v>
      </c>
      <c r="BC182">
        <v>6.0299999999999999E-2</v>
      </c>
      <c r="BD182" s="1">
        <v>13300.76</v>
      </c>
      <c r="BE182" s="1">
        <v>2699.25</v>
      </c>
      <c r="BF182">
        <v>0.53749999999999998</v>
      </c>
      <c r="BG182">
        <v>0.56989999999999996</v>
      </c>
      <c r="BH182">
        <v>0.2261</v>
      </c>
      <c r="BI182">
        <v>0.16489999999999999</v>
      </c>
      <c r="BJ182">
        <v>2.24E-2</v>
      </c>
      <c r="BK182">
        <v>1.67E-2</v>
      </c>
    </row>
    <row r="183" spans="1:63" x14ac:dyDescent="0.25">
      <c r="A183" t="s">
        <v>184</v>
      </c>
      <c r="B183">
        <v>47332</v>
      </c>
      <c r="C183">
        <v>15.9</v>
      </c>
      <c r="D183">
        <v>144.53</v>
      </c>
      <c r="E183" s="1">
        <v>2298.7399999999998</v>
      </c>
      <c r="F183" s="1">
        <v>2091.85</v>
      </c>
      <c r="G183">
        <v>3.9800000000000002E-2</v>
      </c>
      <c r="H183">
        <v>1.5E-3</v>
      </c>
      <c r="I183">
        <v>0.23519999999999999</v>
      </c>
      <c r="J183">
        <v>1.1000000000000001E-3</v>
      </c>
      <c r="K183">
        <v>9.1499999999999998E-2</v>
      </c>
      <c r="L183">
        <v>0.55689999999999995</v>
      </c>
      <c r="M183">
        <v>7.3999999999999996E-2</v>
      </c>
      <c r="N183">
        <v>0.4924</v>
      </c>
      <c r="O183">
        <v>5.21E-2</v>
      </c>
      <c r="P183">
        <v>0.14649999999999999</v>
      </c>
      <c r="Q183" s="1">
        <v>67420.160000000003</v>
      </c>
      <c r="R183">
        <v>0.21060000000000001</v>
      </c>
      <c r="S183">
        <v>0.1966</v>
      </c>
      <c r="T183">
        <v>0.59279999999999999</v>
      </c>
      <c r="U183">
        <v>17.62</v>
      </c>
      <c r="V183" s="1">
        <v>87099.24</v>
      </c>
      <c r="W183">
        <v>127.22</v>
      </c>
      <c r="X183" s="1">
        <v>190668.53</v>
      </c>
      <c r="Y183">
        <v>0.66459999999999997</v>
      </c>
      <c r="Z183">
        <v>0.2903</v>
      </c>
      <c r="AA183">
        <v>4.5100000000000001E-2</v>
      </c>
      <c r="AB183">
        <v>0.33539999999999998</v>
      </c>
      <c r="AC183">
        <v>190.67</v>
      </c>
      <c r="AD183" s="1">
        <v>9267.9599999999991</v>
      </c>
      <c r="AE183">
        <v>904.98</v>
      </c>
      <c r="AF183" s="1">
        <v>187692.59</v>
      </c>
      <c r="AG183" t="s">
        <v>3</v>
      </c>
      <c r="AH183" s="1">
        <v>37096</v>
      </c>
      <c r="AI183" s="1">
        <v>59473.99</v>
      </c>
      <c r="AJ183">
        <v>73.06</v>
      </c>
      <c r="AK183">
        <v>45.22</v>
      </c>
      <c r="AL183">
        <v>51.66</v>
      </c>
      <c r="AM183">
        <v>4.93</v>
      </c>
      <c r="AN183" s="1">
        <v>4691.99</v>
      </c>
      <c r="AO183">
        <v>1.0989</v>
      </c>
      <c r="AP183" s="1">
        <v>1931.08</v>
      </c>
      <c r="AQ183" s="1">
        <v>2085.3200000000002</v>
      </c>
      <c r="AR183" s="1">
        <v>7772.13</v>
      </c>
      <c r="AS183">
        <v>858.06</v>
      </c>
      <c r="AT183">
        <v>370.29</v>
      </c>
      <c r="AU183" s="1">
        <v>13016.89</v>
      </c>
      <c r="AV183" s="1">
        <v>4407.17</v>
      </c>
      <c r="AW183">
        <v>0.28399999999999997</v>
      </c>
      <c r="AX183" s="1">
        <v>8987.19</v>
      </c>
      <c r="AY183">
        <v>0.57909999999999995</v>
      </c>
      <c r="AZ183" s="1">
        <v>1205.57</v>
      </c>
      <c r="BA183">
        <v>7.7700000000000005E-2</v>
      </c>
      <c r="BB183">
        <v>918.02</v>
      </c>
      <c r="BC183">
        <v>5.9200000000000003E-2</v>
      </c>
      <c r="BD183" s="1">
        <v>15517.95</v>
      </c>
      <c r="BE183" s="1">
        <v>2217.5300000000002</v>
      </c>
      <c r="BF183">
        <v>0.41560000000000002</v>
      </c>
      <c r="BG183">
        <v>0.56200000000000006</v>
      </c>
      <c r="BH183">
        <v>0.21340000000000001</v>
      </c>
      <c r="BI183">
        <v>0.18390000000000001</v>
      </c>
      <c r="BJ183">
        <v>2.3800000000000002E-2</v>
      </c>
      <c r="BK183">
        <v>1.6899999999999998E-2</v>
      </c>
    </row>
    <row r="184" spans="1:63" x14ac:dyDescent="0.25">
      <c r="A184" t="s">
        <v>185</v>
      </c>
      <c r="B184">
        <v>48157</v>
      </c>
      <c r="C184">
        <v>84.9</v>
      </c>
      <c r="D184">
        <v>18.54</v>
      </c>
      <c r="E184" s="1">
        <v>1574.02</v>
      </c>
      <c r="F184" s="1">
        <v>1546.19</v>
      </c>
      <c r="G184">
        <v>4.3E-3</v>
      </c>
      <c r="H184">
        <v>4.0000000000000002E-4</v>
      </c>
      <c r="I184">
        <v>9.1000000000000004E-3</v>
      </c>
      <c r="J184">
        <v>1E-3</v>
      </c>
      <c r="K184">
        <v>3.4000000000000002E-2</v>
      </c>
      <c r="L184">
        <v>0.91910000000000003</v>
      </c>
      <c r="M184">
        <v>3.2000000000000001E-2</v>
      </c>
      <c r="N184">
        <v>0.31330000000000002</v>
      </c>
      <c r="O184">
        <v>2.0999999999999999E-3</v>
      </c>
      <c r="P184">
        <v>0.1353</v>
      </c>
      <c r="Q184" s="1">
        <v>60737.25</v>
      </c>
      <c r="R184">
        <v>0.2</v>
      </c>
      <c r="S184">
        <v>0.2026</v>
      </c>
      <c r="T184">
        <v>0.59740000000000004</v>
      </c>
      <c r="U184">
        <v>12.36</v>
      </c>
      <c r="V184" s="1">
        <v>77054.92</v>
      </c>
      <c r="W184">
        <v>121.73</v>
      </c>
      <c r="X184" s="1">
        <v>224351.99</v>
      </c>
      <c r="Y184">
        <v>0.69920000000000004</v>
      </c>
      <c r="Z184">
        <v>0.1275</v>
      </c>
      <c r="AA184">
        <v>0.17330000000000001</v>
      </c>
      <c r="AB184">
        <v>0.30080000000000001</v>
      </c>
      <c r="AC184">
        <v>224.35</v>
      </c>
      <c r="AD184" s="1">
        <v>6806.22</v>
      </c>
      <c r="AE184">
        <v>587.95000000000005</v>
      </c>
      <c r="AF184" s="1">
        <v>194175.4</v>
      </c>
      <c r="AG184" t="s">
        <v>3</v>
      </c>
      <c r="AH184" s="1">
        <v>38630</v>
      </c>
      <c r="AI184" s="1">
        <v>64134.12</v>
      </c>
      <c r="AJ184">
        <v>46.53</v>
      </c>
      <c r="AK184">
        <v>26.24</v>
      </c>
      <c r="AL184">
        <v>29.66</v>
      </c>
      <c r="AM184">
        <v>4.43</v>
      </c>
      <c r="AN184" s="1">
        <v>1910.97</v>
      </c>
      <c r="AO184">
        <v>1.0277000000000001</v>
      </c>
      <c r="AP184" s="1">
        <v>1450.9</v>
      </c>
      <c r="AQ184" s="1">
        <v>2184.29</v>
      </c>
      <c r="AR184" s="1">
        <v>6919.34</v>
      </c>
      <c r="AS184">
        <v>665.33</v>
      </c>
      <c r="AT184">
        <v>302.18</v>
      </c>
      <c r="AU184" s="1">
        <v>11522.04</v>
      </c>
      <c r="AV184" s="1">
        <v>5060.71</v>
      </c>
      <c r="AW184">
        <v>0.37840000000000001</v>
      </c>
      <c r="AX184" s="1">
        <v>6103.14</v>
      </c>
      <c r="AY184">
        <v>0.45639999999999997</v>
      </c>
      <c r="AZ184" s="1">
        <v>1570.03</v>
      </c>
      <c r="BA184">
        <v>0.1174</v>
      </c>
      <c r="BB184">
        <v>639.79</v>
      </c>
      <c r="BC184">
        <v>4.7800000000000002E-2</v>
      </c>
      <c r="BD184" s="1">
        <v>13373.67</v>
      </c>
      <c r="BE184" s="1">
        <v>4029.33</v>
      </c>
      <c r="BF184">
        <v>0.82530000000000003</v>
      </c>
      <c r="BG184">
        <v>0.53900000000000003</v>
      </c>
      <c r="BH184">
        <v>0.2235</v>
      </c>
      <c r="BI184">
        <v>0.19259999999999999</v>
      </c>
      <c r="BJ184">
        <v>3.0499999999999999E-2</v>
      </c>
      <c r="BK184">
        <v>1.44E-2</v>
      </c>
    </row>
    <row r="185" spans="1:63" x14ac:dyDescent="0.25">
      <c r="A185" t="s">
        <v>186</v>
      </c>
      <c r="B185">
        <v>47340</v>
      </c>
      <c r="C185">
        <v>27.71</v>
      </c>
      <c r="D185">
        <v>231.31</v>
      </c>
      <c r="E185" s="1">
        <v>6410.47</v>
      </c>
      <c r="F185" s="1">
        <v>6278.52</v>
      </c>
      <c r="G185">
        <v>7.2999999999999995E-2</v>
      </c>
      <c r="H185">
        <v>8.0000000000000004E-4</v>
      </c>
      <c r="I185">
        <v>0.05</v>
      </c>
      <c r="J185">
        <v>8.0000000000000004E-4</v>
      </c>
      <c r="K185">
        <v>5.3900000000000003E-2</v>
      </c>
      <c r="L185">
        <v>0.7681</v>
      </c>
      <c r="M185">
        <v>5.3400000000000003E-2</v>
      </c>
      <c r="N185">
        <v>0.15</v>
      </c>
      <c r="O185">
        <v>3.4700000000000002E-2</v>
      </c>
      <c r="P185">
        <v>0.1163</v>
      </c>
      <c r="Q185" s="1">
        <v>75524.179999999993</v>
      </c>
      <c r="R185">
        <v>0.14929999999999999</v>
      </c>
      <c r="S185">
        <v>0.19070000000000001</v>
      </c>
      <c r="T185">
        <v>0.66</v>
      </c>
      <c r="U185">
        <v>36.11</v>
      </c>
      <c r="V185" s="1">
        <v>99599.52</v>
      </c>
      <c r="W185">
        <v>174.89</v>
      </c>
      <c r="X185" s="1">
        <v>230669.52</v>
      </c>
      <c r="Y185">
        <v>0.77400000000000002</v>
      </c>
      <c r="Z185">
        <v>0.1946</v>
      </c>
      <c r="AA185">
        <v>3.1399999999999997E-2</v>
      </c>
      <c r="AB185">
        <v>0.22600000000000001</v>
      </c>
      <c r="AC185">
        <v>230.67</v>
      </c>
      <c r="AD185" s="1">
        <v>9528.75</v>
      </c>
      <c r="AE185">
        <v>930.6</v>
      </c>
      <c r="AF185" s="1">
        <v>241306.14</v>
      </c>
      <c r="AG185" t="s">
        <v>3</v>
      </c>
      <c r="AH185" s="1">
        <v>53920</v>
      </c>
      <c r="AI185" s="1">
        <v>105680.63</v>
      </c>
      <c r="AJ185">
        <v>73.22</v>
      </c>
      <c r="AK185">
        <v>39.01</v>
      </c>
      <c r="AL185">
        <v>45.86</v>
      </c>
      <c r="AM185">
        <v>5.03</v>
      </c>
      <c r="AN185" s="1">
        <v>1416.55</v>
      </c>
      <c r="AO185">
        <v>0.63470000000000004</v>
      </c>
      <c r="AP185" s="1">
        <v>1439.62</v>
      </c>
      <c r="AQ185" s="1">
        <v>2065.09</v>
      </c>
      <c r="AR185" s="1">
        <v>7491.85</v>
      </c>
      <c r="AS185">
        <v>870.21</v>
      </c>
      <c r="AT185">
        <v>376.65</v>
      </c>
      <c r="AU185" s="1">
        <v>12243.43</v>
      </c>
      <c r="AV185" s="1">
        <v>3052.79</v>
      </c>
      <c r="AW185">
        <v>0.23699999999999999</v>
      </c>
      <c r="AX185" s="1">
        <v>8290.06</v>
      </c>
      <c r="AY185">
        <v>0.64359999999999995</v>
      </c>
      <c r="AZ185" s="1">
        <v>1085.1400000000001</v>
      </c>
      <c r="BA185">
        <v>8.4199999999999997E-2</v>
      </c>
      <c r="BB185">
        <v>453.41</v>
      </c>
      <c r="BC185">
        <v>3.5200000000000002E-2</v>
      </c>
      <c r="BD185" s="1">
        <v>12881.4</v>
      </c>
      <c r="BE185" s="1">
        <v>1716.42</v>
      </c>
      <c r="BF185">
        <v>0.18310000000000001</v>
      </c>
      <c r="BG185">
        <v>0.60429999999999995</v>
      </c>
      <c r="BH185">
        <v>0.23300000000000001</v>
      </c>
      <c r="BI185">
        <v>0.1217</v>
      </c>
      <c r="BJ185">
        <v>2.47E-2</v>
      </c>
      <c r="BK185">
        <v>1.6299999999999999E-2</v>
      </c>
    </row>
    <row r="186" spans="1:63" x14ac:dyDescent="0.25">
      <c r="A186" t="s">
        <v>187</v>
      </c>
      <c r="B186">
        <v>50484</v>
      </c>
      <c r="C186">
        <v>115.95</v>
      </c>
      <c r="D186">
        <v>8.0500000000000007</v>
      </c>
      <c r="E186">
        <v>933.45</v>
      </c>
      <c r="F186">
        <v>935.81</v>
      </c>
      <c r="G186">
        <v>1.9E-3</v>
      </c>
      <c r="H186">
        <v>5.0000000000000001E-4</v>
      </c>
      <c r="I186">
        <v>4.8999999999999998E-3</v>
      </c>
      <c r="J186">
        <v>1E-3</v>
      </c>
      <c r="K186">
        <v>1.2699999999999999E-2</v>
      </c>
      <c r="L186">
        <v>0.95920000000000005</v>
      </c>
      <c r="M186">
        <v>1.9800000000000002E-2</v>
      </c>
      <c r="N186">
        <v>0.4093</v>
      </c>
      <c r="O186">
        <v>1.5E-3</v>
      </c>
      <c r="P186">
        <v>0.1502</v>
      </c>
      <c r="Q186" s="1">
        <v>55905.8</v>
      </c>
      <c r="R186">
        <v>0.2097</v>
      </c>
      <c r="S186">
        <v>0.2031</v>
      </c>
      <c r="T186">
        <v>0.58709999999999996</v>
      </c>
      <c r="U186">
        <v>8.7200000000000006</v>
      </c>
      <c r="V186" s="1">
        <v>70528.91</v>
      </c>
      <c r="W186">
        <v>102.29</v>
      </c>
      <c r="X186" s="1">
        <v>184802</v>
      </c>
      <c r="Y186">
        <v>0.69550000000000001</v>
      </c>
      <c r="Z186">
        <v>8.7499999999999994E-2</v>
      </c>
      <c r="AA186">
        <v>0.21690000000000001</v>
      </c>
      <c r="AB186">
        <v>0.30449999999999999</v>
      </c>
      <c r="AC186">
        <v>184.8</v>
      </c>
      <c r="AD186" s="1">
        <v>5079.71</v>
      </c>
      <c r="AE186">
        <v>455.68</v>
      </c>
      <c r="AF186" s="1">
        <v>155135.66</v>
      </c>
      <c r="AG186" t="s">
        <v>3</v>
      </c>
      <c r="AH186" s="1">
        <v>34023</v>
      </c>
      <c r="AI186" s="1">
        <v>52194.7</v>
      </c>
      <c r="AJ186">
        <v>35.32</v>
      </c>
      <c r="AK186">
        <v>24.33</v>
      </c>
      <c r="AL186">
        <v>26.77</v>
      </c>
      <c r="AM186">
        <v>4.3499999999999996</v>
      </c>
      <c r="AN186" s="1">
        <v>1388.47</v>
      </c>
      <c r="AO186">
        <v>1.3084</v>
      </c>
      <c r="AP186" s="1">
        <v>1894.61</v>
      </c>
      <c r="AQ186" s="1">
        <v>2375.48</v>
      </c>
      <c r="AR186" s="1">
        <v>7050.95</v>
      </c>
      <c r="AS186">
        <v>592.02</v>
      </c>
      <c r="AT186">
        <v>395.2</v>
      </c>
      <c r="AU186" s="1">
        <v>12308.25</v>
      </c>
      <c r="AV186" s="1">
        <v>7429.39</v>
      </c>
      <c r="AW186">
        <v>0.50629999999999997</v>
      </c>
      <c r="AX186" s="1">
        <v>4654.8599999999997</v>
      </c>
      <c r="AY186">
        <v>0.31719999999999998</v>
      </c>
      <c r="AZ186" s="1">
        <v>1679.96</v>
      </c>
      <c r="BA186">
        <v>0.1145</v>
      </c>
      <c r="BB186">
        <v>909.95</v>
      </c>
      <c r="BC186">
        <v>6.2E-2</v>
      </c>
      <c r="BD186" s="1">
        <v>14674.15</v>
      </c>
      <c r="BE186" s="1">
        <v>6772.87</v>
      </c>
      <c r="BF186">
        <v>2.1873</v>
      </c>
      <c r="BG186">
        <v>0.50919999999999999</v>
      </c>
      <c r="BH186">
        <v>0.2349</v>
      </c>
      <c r="BI186">
        <v>0.19570000000000001</v>
      </c>
      <c r="BJ186">
        <v>3.5400000000000001E-2</v>
      </c>
      <c r="BK186">
        <v>2.47E-2</v>
      </c>
    </row>
    <row r="187" spans="1:63" x14ac:dyDescent="0.25">
      <c r="A187" t="s">
        <v>188</v>
      </c>
      <c r="B187">
        <v>49783</v>
      </c>
      <c r="C187">
        <v>56.62</v>
      </c>
      <c r="D187">
        <v>14.38</v>
      </c>
      <c r="E187">
        <v>814.14</v>
      </c>
      <c r="F187">
        <v>845.33</v>
      </c>
      <c r="G187">
        <v>3.5000000000000001E-3</v>
      </c>
      <c r="H187">
        <v>8.0000000000000004E-4</v>
      </c>
      <c r="I187">
        <v>3.2000000000000002E-3</v>
      </c>
      <c r="J187">
        <v>2.9999999999999997E-4</v>
      </c>
      <c r="K187">
        <v>1.1299999999999999E-2</v>
      </c>
      <c r="L187">
        <v>0.96899999999999997</v>
      </c>
      <c r="M187">
        <v>1.1900000000000001E-2</v>
      </c>
      <c r="N187">
        <v>0.1588</v>
      </c>
      <c r="O187">
        <v>1.6999999999999999E-3</v>
      </c>
      <c r="P187">
        <v>0.10970000000000001</v>
      </c>
      <c r="Q187" s="1">
        <v>60433.23</v>
      </c>
      <c r="R187">
        <v>0.15110000000000001</v>
      </c>
      <c r="S187">
        <v>0.187</v>
      </c>
      <c r="T187">
        <v>0.66180000000000005</v>
      </c>
      <c r="U187">
        <v>6.87</v>
      </c>
      <c r="V187" s="1">
        <v>68912.009999999995</v>
      </c>
      <c r="W187">
        <v>115.01</v>
      </c>
      <c r="X187" s="1">
        <v>188292.71</v>
      </c>
      <c r="Y187">
        <v>0.80469999999999997</v>
      </c>
      <c r="Z187">
        <v>9.01E-2</v>
      </c>
      <c r="AA187">
        <v>0.1052</v>
      </c>
      <c r="AB187">
        <v>0.1953</v>
      </c>
      <c r="AC187">
        <v>188.29</v>
      </c>
      <c r="AD187" s="1">
        <v>5039.95</v>
      </c>
      <c r="AE187">
        <v>552.28</v>
      </c>
      <c r="AF187" s="1">
        <v>162856.29</v>
      </c>
      <c r="AG187" t="s">
        <v>3</v>
      </c>
      <c r="AH187" s="1">
        <v>42333</v>
      </c>
      <c r="AI187" s="1">
        <v>68154.490000000005</v>
      </c>
      <c r="AJ187">
        <v>38.799999999999997</v>
      </c>
      <c r="AK187">
        <v>24.87</v>
      </c>
      <c r="AL187">
        <v>28.84</v>
      </c>
      <c r="AM187">
        <v>5.0599999999999996</v>
      </c>
      <c r="AN187" s="1">
        <v>2109.9499999999998</v>
      </c>
      <c r="AO187">
        <v>1.0935999999999999</v>
      </c>
      <c r="AP187" s="1">
        <v>1489.27</v>
      </c>
      <c r="AQ187" s="1">
        <v>1957.82</v>
      </c>
      <c r="AR187" s="1">
        <v>6782.51</v>
      </c>
      <c r="AS187">
        <v>484.02</v>
      </c>
      <c r="AT187">
        <v>386.35</v>
      </c>
      <c r="AU187" s="1">
        <v>11099.96</v>
      </c>
      <c r="AV187" s="1">
        <v>5483.11</v>
      </c>
      <c r="AW187">
        <v>0.42199999999999999</v>
      </c>
      <c r="AX187" s="1">
        <v>5319.99</v>
      </c>
      <c r="AY187">
        <v>0.40949999999999998</v>
      </c>
      <c r="AZ187" s="1">
        <v>1717.93</v>
      </c>
      <c r="BA187">
        <v>0.13220000000000001</v>
      </c>
      <c r="BB187">
        <v>471.61</v>
      </c>
      <c r="BC187">
        <v>3.6299999999999999E-2</v>
      </c>
      <c r="BD187" s="1">
        <v>12992.64</v>
      </c>
      <c r="BE187" s="1">
        <v>5259.78</v>
      </c>
      <c r="BF187">
        <v>1.133</v>
      </c>
      <c r="BG187">
        <v>0.55320000000000003</v>
      </c>
      <c r="BH187">
        <v>0.23799999999999999</v>
      </c>
      <c r="BI187">
        <v>0.15809999999999999</v>
      </c>
      <c r="BJ187">
        <v>2.7799999999999998E-2</v>
      </c>
      <c r="BK187">
        <v>2.3E-2</v>
      </c>
    </row>
    <row r="188" spans="1:63" x14ac:dyDescent="0.25">
      <c r="A188" t="s">
        <v>189</v>
      </c>
      <c r="B188">
        <v>48595</v>
      </c>
      <c r="C188">
        <v>76.760000000000005</v>
      </c>
      <c r="D188">
        <v>11.12</v>
      </c>
      <c r="E188">
        <v>853.66</v>
      </c>
      <c r="F188">
        <v>914.14</v>
      </c>
      <c r="G188">
        <v>3.5999999999999999E-3</v>
      </c>
      <c r="H188">
        <v>6.9999999999999999E-4</v>
      </c>
      <c r="I188">
        <v>5.1999999999999998E-3</v>
      </c>
      <c r="J188">
        <v>5.0000000000000001E-4</v>
      </c>
      <c r="K188">
        <v>1.5599999999999999E-2</v>
      </c>
      <c r="L188">
        <v>0.95189999999999997</v>
      </c>
      <c r="M188">
        <v>2.24E-2</v>
      </c>
      <c r="N188">
        <v>0.21229999999999999</v>
      </c>
      <c r="O188">
        <v>1.6999999999999999E-3</v>
      </c>
      <c r="P188">
        <v>0.1229</v>
      </c>
      <c r="Q188" s="1">
        <v>60404.05</v>
      </c>
      <c r="R188">
        <v>0.16450000000000001</v>
      </c>
      <c r="S188">
        <v>0.1676</v>
      </c>
      <c r="T188">
        <v>0.66790000000000005</v>
      </c>
      <c r="U188">
        <v>7.47</v>
      </c>
      <c r="V188" s="1">
        <v>78058.67</v>
      </c>
      <c r="W188">
        <v>110.29</v>
      </c>
      <c r="X188" s="1">
        <v>197699.55</v>
      </c>
      <c r="Y188">
        <v>0.7712</v>
      </c>
      <c r="Z188">
        <v>6.4500000000000002E-2</v>
      </c>
      <c r="AA188">
        <v>0.1643</v>
      </c>
      <c r="AB188">
        <v>0.2288</v>
      </c>
      <c r="AC188">
        <v>197.7</v>
      </c>
      <c r="AD188" s="1">
        <v>5464.79</v>
      </c>
      <c r="AE188">
        <v>546.41999999999996</v>
      </c>
      <c r="AF188" s="1">
        <v>163098.45000000001</v>
      </c>
      <c r="AG188" t="s">
        <v>3</v>
      </c>
      <c r="AH188" s="1">
        <v>37924</v>
      </c>
      <c r="AI188" s="1">
        <v>63362.54</v>
      </c>
      <c r="AJ188">
        <v>36.880000000000003</v>
      </c>
      <c r="AK188">
        <v>24.3</v>
      </c>
      <c r="AL188">
        <v>26.17</v>
      </c>
      <c r="AM188">
        <v>4.76</v>
      </c>
      <c r="AN188" s="1">
        <v>1760.34</v>
      </c>
      <c r="AO188">
        <v>1.2685</v>
      </c>
      <c r="AP188" s="1">
        <v>1636.45</v>
      </c>
      <c r="AQ188" s="1">
        <v>2031.09</v>
      </c>
      <c r="AR188" s="1">
        <v>6831.65</v>
      </c>
      <c r="AS188">
        <v>657.76</v>
      </c>
      <c r="AT188">
        <v>388.31</v>
      </c>
      <c r="AU188" s="1">
        <v>11545.26</v>
      </c>
      <c r="AV188" s="1">
        <v>5737.84</v>
      </c>
      <c r="AW188">
        <v>0.42520000000000002</v>
      </c>
      <c r="AX188" s="1">
        <v>5335.85</v>
      </c>
      <c r="AY188">
        <v>0.39539999999999997</v>
      </c>
      <c r="AZ188" s="1">
        <v>1918.1</v>
      </c>
      <c r="BA188">
        <v>0.1421</v>
      </c>
      <c r="BB188">
        <v>502.61</v>
      </c>
      <c r="BC188">
        <v>3.7199999999999997E-2</v>
      </c>
      <c r="BD188" s="1">
        <v>13494.41</v>
      </c>
      <c r="BE188" s="1">
        <v>5861.66</v>
      </c>
      <c r="BF188">
        <v>1.4039999999999999</v>
      </c>
      <c r="BG188">
        <v>0.54420000000000002</v>
      </c>
      <c r="BH188">
        <v>0.2261</v>
      </c>
      <c r="BI188">
        <v>0.17369999999999999</v>
      </c>
      <c r="BJ188">
        <v>3.0300000000000001E-2</v>
      </c>
      <c r="BK188">
        <v>2.5700000000000001E-2</v>
      </c>
    </row>
    <row r="189" spans="1:63" x14ac:dyDescent="0.25">
      <c r="A189" t="s">
        <v>190</v>
      </c>
      <c r="B189">
        <v>43992</v>
      </c>
      <c r="C189">
        <v>34.24</v>
      </c>
      <c r="D189">
        <v>76.790000000000006</v>
      </c>
      <c r="E189" s="1">
        <v>2629.26</v>
      </c>
      <c r="F189" s="1">
        <v>2337.3200000000002</v>
      </c>
      <c r="G189">
        <v>5.0000000000000001E-3</v>
      </c>
      <c r="H189">
        <v>4.0000000000000002E-4</v>
      </c>
      <c r="I189">
        <v>0.16900000000000001</v>
      </c>
      <c r="J189">
        <v>1.1999999999999999E-3</v>
      </c>
      <c r="K189">
        <v>9.9299999999999999E-2</v>
      </c>
      <c r="L189">
        <v>0.63460000000000005</v>
      </c>
      <c r="M189">
        <v>9.0499999999999997E-2</v>
      </c>
      <c r="N189">
        <v>0.73970000000000002</v>
      </c>
      <c r="O189">
        <v>1.5699999999999999E-2</v>
      </c>
      <c r="P189">
        <v>0.1641</v>
      </c>
      <c r="Q189" s="1">
        <v>62015.57</v>
      </c>
      <c r="R189">
        <v>0.2051</v>
      </c>
      <c r="S189">
        <v>0.19689999999999999</v>
      </c>
      <c r="T189">
        <v>0.59799999999999998</v>
      </c>
      <c r="U189">
        <v>20.68</v>
      </c>
      <c r="V189" s="1">
        <v>79396.479999999996</v>
      </c>
      <c r="W189">
        <v>123.92</v>
      </c>
      <c r="X189" s="1">
        <v>124115.64</v>
      </c>
      <c r="Y189">
        <v>0.65049999999999997</v>
      </c>
      <c r="Z189">
        <v>0.24229999999999999</v>
      </c>
      <c r="AA189">
        <v>0.1071</v>
      </c>
      <c r="AB189">
        <v>0.34949999999999998</v>
      </c>
      <c r="AC189">
        <v>124.12</v>
      </c>
      <c r="AD189" s="1">
        <v>4211.08</v>
      </c>
      <c r="AE189">
        <v>463.51</v>
      </c>
      <c r="AF189" s="1">
        <v>108834.92</v>
      </c>
      <c r="AG189" t="s">
        <v>3</v>
      </c>
      <c r="AH189" s="1">
        <v>30524</v>
      </c>
      <c r="AI189" s="1">
        <v>47039.63</v>
      </c>
      <c r="AJ189">
        <v>49.83</v>
      </c>
      <c r="AK189">
        <v>31.22</v>
      </c>
      <c r="AL189">
        <v>36.770000000000003</v>
      </c>
      <c r="AM189">
        <v>4.6500000000000004</v>
      </c>
      <c r="AN189" s="1">
        <v>1348.6</v>
      </c>
      <c r="AO189">
        <v>0.92279999999999995</v>
      </c>
      <c r="AP189" s="1">
        <v>1678.11</v>
      </c>
      <c r="AQ189" s="1">
        <v>2249.14</v>
      </c>
      <c r="AR189" s="1">
        <v>7056.89</v>
      </c>
      <c r="AS189">
        <v>755.99</v>
      </c>
      <c r="AT189">
        <v>366.37</v>
      </c>
      <c r="AU189" s="1">
        <v>12106.49</v>
      </c>
      <c r="AV189" s="1">
        <v>7731.57</v>
      </c>
      <c r="AW189">
        <v>0.54049999999999998</v>
      </c>
      <c r="AX189" s="1">
        <v>4251.29</v>
      </c>
      <c r="AY189">
        <v>0.29720000000000002</v>
      </c>
      <c r="AZ189" s="1">
        <v>1069.93</v>
      </c>
      <c r="BA189">
        <v>7.4800000000000005E-2</v>
      </c>
      <c r="BB189" s="1">
        <v>1252.8699999999999</v>
      </c>
      <c r="BC189">
        <v>8.7599999999999997E-2</v>
      </c>
      <c r="BD189" s="1">
        <v>14305.65</v>
      </c>
      <c r="BE189" s="1">
        <v>5228.17</v>
      </c>
      <c r="BF189">
        <v>1.7969999999999999</v>
      </c>
      <c r="BG189">
        <v>0.51319999999999999</v>
      </c>
      <c r="BH189">
        <v>0.219</v>
      </c>
      <c r="BI189">
        <v>0.2276</v>
      </c>
      <c r="BJ189">
        <v>2.3099999999999999E-2</v>
      </c>
      <c r="BK189">
        <v>1.7299999999999999E-2</v>
      </c>
    </row>
    <row r="190" spans="1:63" x14ac:dyDescent="0.25">
      <c r="A190" t="s">
        <v>191</v>
      </c>
      <c r="B190">
        <v>44008</v>
      </c>
      <c r="C190">
        <v>35.86</v>
      </c>
      <c r="D190">
        <v>75.540000000000006</v>
      </c>
      <c r="E190" s="1">
        <v>2708.65</v>
      </c>
      <c r="F190" s="1">
        <v>2637.31</v>
      </c>
      <c r="G190">
        <v>6.7999999999999996E-3</v>
      </c>
      <c r="H190">
        <v>6.9999999999999999E-4</v>
      </c>
      <c r="I190">
        <v>2.2100000000000002E-2</v>
      </c>
      <c r="J190">
        <v>8.0000000000000004E-4</v>
      </c>
      <c r="K190">
        <v>4.19E-2</v>
      </c>
      <c r="L190">
        <v>0.877</v>
      </c>
      <c r="M190">
        <v>5.0700000000000002E-2</v>
      </c>
      <c r="N190">
        <v>0.46779999999999999</v>
      </c>
      <c r="O190">
        <v>1.35E-2</v>
      </c>
      <c r="P190">
        <v>0.1487</v>
      </c>
      <c r="Q190" s="1">
        <v>62508.36</v>
      </c>
      <c r="R190">
        <v>0.1739</v>
      </c>
      <c r="S190">
        <v>0.17530000000000001</v>
      </c>
      <c r="T190">
        <v>0.65080000000000005</v>
      </c>
      <c r="U190">
        <v>18.52</v>
      </c>
      <c r="V190" s="1">
        <v>87708.44</v>
      </c>
      <c r="W190">
        <v>141.91</v>
      </c>
      <c r="X190" s="1">
        <v>148631.54999999999</v>
      </c>
      <c r="Y190">
        <v>0.71509999999999996</v>
      </c>
      <c r="Z190">
        <v>0.2079</v>
      </c>
      <c r="AA190">
        <v>7.6999999999999999E-2</v>
      </c>
      <c r="AB190">
        <v>0.28489999999999999</v>
      </c>
      <c r="AC190">
        <v>148.63</v>
      </c>
      <c r="AD190" s="1">
        <v>4717.96</v>
      </c>
      <c r="AE190">
        <v>522.44000000000005</v>
      </c>
      <c r="AF190" s="1">
        <v>131745.07</v>
      </c>
      <c r="AG190" t="s">
        <v>3</v>
      </c>
      <c r="AH190" s="1">
        <v>33761</v>
      </c>
      <c r="AI190" s="1">
        <v>52720.08</v>
      </c>
      <c r="AJ190">
        <v>50.46</v>
      </c>
      <c r="AK190">
        <v>29.91</v>
      </c>
      <c r="AL190">
        <v>35.92</v>
      </c>
      <c r="AM190">
        <v>4.18</v>
      </c>
      <c r="AN190" s="1">
        <v>1325.01</v>
      </c>
      <c r="AO190">
        <v>0.97570000000000001</v>
      </c>
      <c r="AP190" s="1">
        <v>1509.02</v>
      </c>
      <c r="AQ190" s="1">
        <v>1885.75</v>
      </c>
      <c r="AR190" s="1">
        <v>6639.56</v>
      </c>
      <c r="AS190">
        <v>727.7</v>
      </c>
      <c r="AT190">
        <v>365.41</v>
      </c>
      <c r="AU190" s="1">
        <v>11127.45</v>
      </c>
      <c r="AV190" s="1">
        <v>5669.77</v>
      </c>
      <c r="AW190">
        <v>0.4551</v>
      </c>
      <c r="AX190" s="1">
        <v>4664.91</v>
      </c>
      <c r="AY190">
        <v>0.37440000000000001</v>
      </c>
      <c r="AZ190" s="1">
        <v>1223.23</v>
      </c>
      <c r="BA190">
        <v>9.8199999999999996E-2</v>
      </c>
      <c r="BB190">
        <v>901.39</v>
      </c>
      <c r="BC190">
        <v>7.2300000000000003E-2</v>
      </c>
      <c r="BD190" s="1">
        <v>12459.3</v>
      </c>
      <c r="BE190" s="1">
        <v>4652.1000000000004</v>
      </c>
      <c r="BF190">
        <v>1.3101</v>
      </c>
      <c r="BG190">
        <v>0.53990000000000005</v>
      </c>
      <c r="BH190">
        <v>0.2258</v>
      </c>
      <c r="BI190">
        <v>0.19289999999999999</v>
      </c>
      <c r="BJ190">
        <v>2.6499999999999999E-2</v>
      </c>
      <c r="BK190">
        <v>1.49E-2</v>
      </c>
    </row>
    <row r="191" spans="1:63" x14ac:dyDescent="0.25">
      <c r="A191" t="s">
        <v>192</v>
      </c>
      <c r="B191">
        <v>48843</v>
      </c>
      <c r="C191">
        <v>167.62</v>
      </c>
      <c r="D191">
        <v>10.58</v>
      </c>
      <c r="E191" s="1">
        <v>1772.81</v>
      </c>
      <c r="F191" s="1">
        <v>1679.26</v>
      </c>
      <c r="G191">
        <v>2E-3</v>
      </c>
      <c r="H191">
        <v>2.9999999999999997E-4</v>
      </c>
      <c r="I191">
        <v>6.4000000000000003E-3</v>
      </c>
      <c r="J191">
        <v>8.9999999999999998E-4</v>
      </c>
      <c r="K191">
        <v>1.3299999999999999E-2</v>
      </c>
      <c r="L191">
        <v>0.95389999999999997</v>
      </c>
      <c r="M191">
        <v>2.3199999999999998E-2</v>
      </c>
      <c r="N191">
        <v>0.47010000000000002</v>
      </c>
      <c r="O191">
        <v>1.2999999999999999E-3</v>
      </c>
      <c r="P191">
        <v>0.1552</v>
      </c>
      <c r="Q191" s="1">
        <v>56754.31</v>
      </c>
      <c r="R191">
        <v>0.1981</v>
      </c>
      <c r="S191">
        <v>0.2218</v>
      </c>
      <c r="T191">
        <v>0.58009999999999995</v>
      </c>
      <c r="U191">
        <v>14.41</v>
      </c>
      <c r="V191" s="1">
        <v>71964.63</v>
      </c>
      <c r="W191">
        <v>118</v>
      </c>
      <c r="X191" s="1">
        <v>189601.62</v>
      </c>
      <c r="Y191">
        <v>0.62460000000000004</v>
      </c>
      <c r="Z191">
        <v>0.13300000000000001</v>
      </c>
      <c r="AA191">
        <v>0.2424</v>
      </c>
      <c r="AB191">
        <v>0.37540000000000001</v>
      </c>
      <c r="AC191">
        <v>189.6</v>
      </c>
      <c r="AD191" s="1">
        <v>5041.0600000000004</v>
      </c>
      <c r="AE191">
        <v>415.42</v>
      </c>
      <c r="AF191" s="1">
        <v>161373.45000000001</v>
      </c>
      <c r="AG191" t="s">
        <v>3</v>
      </c>
      <c r="AH191" s="1">
        <v>33364</v>
      </c>
      <c r="AI191" s="1">
        <v>51753.98</v>
      </c>
      <c r="AJ191">
        <v>33.450000000000003</v>
      </c>
      <c r="AK191">
        <v>23.47</v>
      </c>
      <c r="AL191">
        <v>25.87</v>
      </c>
      <c r="AM191">
        <v>4.4400000000000004</v>
      </c>
      <c r="AN191" s="1">
        <v>1286.71</v>
      </c>
      <c r="AO191">
        <v>0.92479999999999996</v>
      </c>
      <c r="AP191" s="1">
        <v>1506.21</v>
      </c>
      <c r="AQ191" s="1">
        <v>2418.59</v>
      </c>
      <c r="AR191" s="1">
        <v>6926.69</v>
      </c>
      <c r="AS191">
        <v>595</v>
      </c>
      <c r="AT191">
        <v>257.95</v>
      </c>
      <c r="AU191" s="1">
        <v>11704.45</v>
      </c>
      <c r="AV191" s="1">
        <v>7341.17</v>
      </c>
      <c r="AW191">
        <v>0.52129999999999999</v>
      </c>
      <c r="AX191" s="1">
        <v>4348.8599999999997</v>
      </c>
      <c r="AY191">
        <v>0.30880000000000002</v>
      </c>
      <c r="AZ191" s="1">
        <v>1316.47</v>
      </c>
      <c r="BA191">
        <v>9.35E-2</v>
      </c>
      <c r="BB191" s="1">
        <v>1075.24</v>
      </c>
      <c r="BC191">
        <v>7.6399999999999996E-2</v>
      </c>
      <c r="BD191" s="1">
        <v>14081.74</v>
      </c>
      <c r="BE191" s="1">
        <v>6171.66</v>
      </c>
      <c r="BF191">
        <v>1.9330000000000001</v>
      </c>
      <c r="BG191">
        <v>0.51380000000000003</v>
      </c>
      <c r="BH191">
        <v>0.23710000000000001</v>
      </c>
      <c r="BI191">
        <v>0.19739999999999999</v>
      </c>
      <c r="BJ191">
        <v>3.5799999999999998E-2</v>
      </c>
      <c r="BK191">
        <v>1.6E-2</v>
      </c>
    </row>
    <row r="192" spans="1:63" x14ac:dyDescent="0.25">
      <c r="A192" t="s">
        <v>193</v>
      </c>
      <c r="B192">
        <v>46649</v>
      </c>
      <c r="C192">
        <v>74.709999999999994</v>
      </c>
      <c r="D192">
        <v>8.93</v>
      </c>
      <c r="E192">
        <v>667.16</v>
      </c>
      <c r="F192">
        <v>682.43</v>
      </c>
      <c r="G192">
        <v>2.5999999999999999E-3</v>
      </c>
      <c r="H192">
        <v>5.0000000000000001E-4</v>
      </c>
      <c r="I192">
        <v>6.7999999999999996E-3</v>
      </c>
      <c r="J192">
        <v>1.1000000000000001E-3</v>
      </c>
      <c r="K192">
        <v>2.6100000000000002E-2</v>
      </c>
      <c r="L192">
        <v>0.93769999999999998</v>
      </c>
      <c r="M192">
        <v>2.52E-2</v>
      </c>
      <c r="N192">
        <v>0.28570000000000001</v>
      </c>
      <c r="O192">
        <v>1E-3</v>
      </c>
      <c r="P192">
        <v>0.14369999999999999</v>
      </c>
      <c r="Q192" s="1">
        <v>57739</v>
      </c>
      <c r="R192">
        <v>0.192</v>
      </c>
      <c r="S192">
        <v>0.17780000000000001</v>
      </c>
      <c r="T192">
        <v>0.63009999999999999</v>
      </c>
      <c r="U192">
        <v>7.13</v>
      </c>
      <c r="V192" s="1">
        <v>73239.69</v>
      </c>
      <c r="W192">
        <v>89.93</v>
      </c>
      <c r="X192" s="1">
        <v>190766.43</v>
      </c>
      <c r="Y192">
        <v>0.77910000000000001</v>
      </c>
      <c r="Z192">
        <v>4.0899999999999999E-2</v>
      </c>
      <c r="AA192">
        <v>0.18010000000000001</v>
      </c>
      <c r="AB192">
        <v>0.22090000000000001</v>
      </c>
      <c r="AC192">
        <v>190.77</v>
      </c>
      <c r="AD192" s="1">
        <v>5345.66</v>
      </c>
      <c r="AE192">
        <v>523.61</v>
      </c>
      <c r="AF192" s="1">
        <v>164614.76999999999</v>
      </c>
      <c r="AG192" t="s">
        <v>3</v>
      </c>
      <c r="AH192" s="1">
        <v>37807</v>
      </c>
      <c r="AI192" s="1">
        <v>57001.55</v>
      </c>
      <c r="AJ192">
        <v>36</v>
      </c>
      <c r="AK192">
        <v>24.02</v>
      </c>
      <c r="AL192">
        <v>26.63</v>
      </c>
      <c r="AM192">
        <v>4.63</v>
      </c>
      <c r="AN192" s="1">
        <v>1938.17</v>
      </c>
      <c r="AO192">
        <v>1.5011000000000001</v>
      </c>
      <c r="AP192" s="1">
        <v>2009.1</v>
      </c>
      <c r="AQ192" s="1">
        <v>2271.75</v>
      </c>
      <c r="AR192" s="1">
        <v>7320.92</v>
      </c>
      <c r="AS192">
        <v>624.32000000000005</v>
      </c>
      <c r="AT192">
        <v>397.82</v>
      </c>
      <c r="AU192" s="1">
        <v>12623.92</v>
      </c>
      <c r="AV192" s="1">
        <v>6590.41</v>
      </c>
      <c r="AW192">
        <v>0.43730000000000002</v>
      </c>
      <c r="AX192" s="1">
        <v>5811.73</v>
      </c>
      <c r="AY192">
        <v>0.38569999999999999</v>
      </c>
      <c r="AZ192" s="1">
        <v>2040.15</v>
      </c>
      <c r="BA192">
        <v>0.13539999999999999</v>
      </c>
      <c r="BB192">
        <v>627.5</v>
      </c>
      <c r="BC192">
        <v>4.1599999999999998E-2</v>
      </c>
      <c r="BD192" s="1">
        <v>15069.8</v>
      </c>
      <c r="BE192" s="1">
        <v>6074.76</v>
      </c>
      <c r="BF192">
        <v>1.7383999999999999</v>
      </c>
      <c r="BG192">
        <v>0.52310000000000001</v>
      </c>
      <c r="BH192">
        <v>0.2142</v>
      </c>
      <c r="BI192">
        <v>0.20780000000000001</v>
      </c>
      <c r="BJ192">
        <v>3.2399999999999998E-2</v>
      </c>
      <c r="BK192">
        <v>2.2499999999999999E-2</v>
      </c>
    </row>
    <row r="193" spans="1:63" x14ac:dyDescent="0.25">
      <c r="A193" t="s">
        <v>194</v>
      </c>
      <c r="B193">
        <v>47852</v>
      </c>
      <c r="C193">
        <v>109.1</v>
      </c>
      <c r="D193">
        <v>11.54</v>
      </c>
      <c r="E193" s="1">
        <v>1259.32</v>
      </c>
      <c r="F193" s="1">
        <v>1229.06</v>
      </c>
      <c r="G193">
        <v>2.0999999999999999E-3</v>
      </c>
      <c r="H193">
        <v>5.9999999999999995E-4</v>
      </c>
      <c r="I193">
        <v>6.3E-3</v>
      </c>
      <c r="J193">
        <v>1.1000000000000001E-3</v>
      </c>
      <c r="K193">
        <v>1.6400000000000001E-2</v>
      </c>
      <c r="L193">
        <v>0.95130000000000003</v>
      </c>
      <c r="M193">
        <v>2.23E-2</v>
      </c>
      <c r="N193">
        <v>0.35880000000000001</v>
      </c>
      <c r="O193">
        <v>1.1000000000000001E-3</v>
      </c>
      <c r="P193">
        <v>0.14410000000000001</v>
      </c>
      <c r="Q193" s="1">
        <v>56614.67</v>
      </c>
      <c r="R193">
        <v>0.20780000000000001</v>
      </c>
      <c r="S193">
        <v>0.19020000000000001</v>
      </c>
      <c r="T193">
        <v>0.60189999999999999</v>
      </c>
      <c r="U193">
        <v>11.34</v>
      </c>
      <c r="V193" s="1">
        <v>69678.509999999995</v>
      </c>
      <c r="W193">
        <v>106.37</v>
      </c>
      <c r="X193" s="1">
        <v>187272.67</v>
      </c>
      <c r="Y193">
        <v>0.74129999999999996</v>
      </c>
      <c r="Z193">
        <v>4.8599999999999997E-2</v>
      </c>
      <c r="AA193">
        <v>0.21</v>
      </c>
      <c r="AB193">
        <v>0.25869999999999999</v>
      </c>
      <c r="AC193">
        <v>187.27</v>
      </c>
      <c r="AD193" s="1">
        <v>5238.28</v>
      </c>
      <c r="AE193">
        <v>489.16</v>
      </c>
      <c r="AF193" s="1">
        <v>156945.04999999999</v>
      </c>
      <c r="AG193" t="s">
        <v>3</v>
      </c>
      <c r="AH193" s="1">
        <v>36999</v>
      </c>
      <c r="AI193" s="1">
        <v>55890.49</v>
      </c>
      <c r="AJ193">
        <v>38.31</v>
      </c>
      <c r="AK193">
        <v>24.75</v>
      </c>
      <c r="AL193">
        <v>27.47</v>
      </c>
      <c r="AM193">
        <v>4.29</v>
      </c>
      <c r="AN193" s="1">
        <v>1186.06</v>
      </c>
      <c r="AO193">
        <v>1.1727000000000001</v>
      </c>
      <c r="AP193" s="1">
        <v>1458.9</v>
      </c>
      <c r="AQ193" s="1">
        <v>2198.6999999999998</v>
      </c>
      <c r="AR193" s="1">
        <v>6627.91</v>
      </c>
      <c r="AS193">
        <v>619.09</v>
      </c>
      <c r="AT193">
        <v>383.74</v>
      </c>
      <c r="AU193" s="1">
        <v>11288.34</v>
      </c>
      <c r="AV193" s="1">
        <v>6563.1</v>
      </c>
      <c r="AW193">
        <v>0.48520000000000002</v>
      </c>
      <c r="AX193" s="1">
        <v>4759.67</v>
      </c>
      <c r="AY193">
        <v>0.35189999999999999</v>
      </c>
      <c r="AZ193" s="1">
        <v>1425.22</v>
      </c>
      <c r="BA193">
        <v>0.10539999999999999</v>
      </c>
      <c r="BB193">
        <v>778.75</v>
      </c>
      <c r="BC193">
        <v>5.7599999999999998E-2</v>
      </c>
      <c r="BD193" s="1">
        <v>13526.74</v>
      </c>
      <c r="BE193" s="1">
        <v>5769.66</v>
      </c>
      <c r="BF193">
        <v>1.6749000000000001</v>
      </c>
      <c r="BG193">
        <v>0.52080000000000004</v>
      </c>
      <c r="BH193">
        <v>0.23619999999999999</v>
      </c>
      <c r="BI193">
        <v>0.187</v>
      </c>
      <c r="BJ193">
        <v>3.0700000000000002E-2</v>
      </c>
      <c r="BK193">
        <v>2.52E-2</v>
      </c>
    </row>
    <row r="194" spans="1:63" x14ac:dyDescent="0.25">
      <c r="A194" t="s">
        <v>195</v>
      </c>
      <c r="B194">
        <v>44016</v>
      </c>
      <c r="C194">
        <v>56.81</v>
      </c>
      <c r="D194">
        <v>53.41</v>
      </c>
      <c r="E194" s="1">
        <v>3034.13</v>
      </c>
      <c r="F194" s="1">
        <v>2661.52</v>
      </c>
      <c r="G194">
        <v>6.8999999999999999E-3</v>
      </c>
      <c r="H194">
        <v>6.9999999999999999E-4</v>
      </c>
      <c r="I194">
        <v>0.1076</v>
      </c>
      <c r="J194">
        <v>1E-3</v>
      </c>
      <c r="K194">
        <v>9.5299999999999996E-2</v>
      </c>
      <c r="L194">
        <v>0.69699999999999995</v>
      </c>
      <c r="M194">
        <v>9.1399999999999995E-2</v>
      </c>
      <c r="N194">
        <v>0.65620000000000001</v>
      </c>
      <c r="O194">
        <v>2.4E-2</v>
      </c>
      <c r="P194">
        <v>0.16300000000000001</v>
      </c>
      <c r="Q194" s="1">
        <v>62482.51</v>
      </c>
      <c r="R194">
        <v>0.20169999999999999</v>
      </c>
      <c r="S194">
        <v>0.18770000000000001</v>
      </c>
      <c r="T194">
        <v>0.61060000000000003</v>
      </c>
      <c r="U194">
        <v>20.87</v>
      </c>
      <c r="V194" s="1">
        <v>84600.78</v>
      </c>
      <c r="W194">
        <v>141.04</v>
      </c>
      <c r="X194" s="1">
        <v>131472.65</v>
      </c>
      <c r="Y194">
        <v>0.68100000000000005</v>
      </c>
      <c r="Z194">
        <v>0.22889999999999999</v>
      </c>
      <c r="AA194">
        <v>9.01E-2</v>
      </c>
      <c r="AB194">
        <v>0.31900000000000001</v>
      </c>
      <c r="AC194">
        <v>131.47</v>
      </c>
      <c r="AD194" s="1">
        <v>4296.13</v>
      </c>
      <c r="AE194">
        <v>451.66</v>
      </c>
      <c r="AF194" s="1">
        <v>121599.92</v>
      </c>
      <c r="AG194" t="s">
        <v>3</v>
      </c>
      <c r="AH194" s="1">
        <v>31859</v>
      </c>
      <c r="AI194" s="1">
        <v>49165.58</v>
      </c>
      <c r="AJ194">
        <v>48.24</v>
      </c>
      <c r="AK194">
        <v>29.67</v>
      </c>
      <c r="AL194">
        <v>35.729999999999997</v>
      </c>
      <c r="AM194">
        <v>4.41</v>
      </c>
      <c r="AN194" s="1">
        <v>1377.1</v>
      </c>
      <c r="AO194">
        <v>0.97219999999999995</v>
      </c>
      <c r="AP194" s="1">
        <v>1602.32</v>
      </c>
      <c r="AQ194" s="1">
        <v>2132.35</v>
      </c>
      <c r="AR194" s="1">
        <v>7074.11</v>
      </c>
      <c r="AS194">
        <v>754.43</v>
      </c>
      <c r="AT194">
        <v>311.26</v>
      </c>
      <c r="AU194" s="1">
        <v>11874.47</v>
      </c>
      <c r="AV194" s="1">
        <v>7195.48</v>
      </c>
      <c r="AW194">
        <v>0.52210000000000001</v>
      </c>
      <c r="AX194" s="1">
        <v>4581.4399999999996</v>
      </c>
      <c r="AY194">
        <v>0.33239999999999997</v>
      </c>
      <c r="AZ194">
        <v>891.8</v>
      </c>
      <c r="BA194">
        <v>6.4699999999999994E-2</v>
      </c>
      <c r="BB194" s="1">
        <v>1113.51</v>
      </c>
      <c r="BC194">
        <v>8.0799999999999997E-2</v>
      </c>
      <c r="BD194" s="1">
        <v>13782.24</v>
      </c>
      <c r="BE194" s="1">
        <v>4786.2700000000004</v>
      </c>
      <c r="BF194">
        <v>1.5790999999999999</v>
      </c>
      <c r="BG194">
        <v>0.50649999999999995</v>
      </c>
      <c r="BH194">
        <v>0.22070000000000001</v>
      </c>
      <c r="BI194">
        <v>0.23480000000000001</v>
      </c>
      <c r="BJ194">
        <v>2.35E-2</v>
      </c>
      <c r="BK194">
        <v>1.46E-2</v>
      </c>
    </row>
    <row r="195" spans="1:63" x14ac:dyDescent="0.25">
      <c r="A195" t="s">
        <v>196</v>
      </c>
      <c r="B195">
        <v>50492</v>
      </c>
      <c r="C195">
        <v>113.62</v>
      </c>
      <c r="D195">
        <v>6.37</v>
      </c>
      <c r="E195">
        <v>723.73</v>
      </c>
      <c r="F195">
        <v>719.32</v>
      </c>
      <c r="G195">
        <v>2.2000000000000001E-3</v>
      </c>
      <c r="H195">
        <v>5.0000000000000001E-4</v>
      </c>
      <c r="I195">
        <v>2.5000000000000001E-3</v>
      </c>
      <c r="J195">
        <v>1.1000000000000001E-3</v>
      </c>
      <c r="K195">
        <v>1.7100000000000001E-2</v>
      </c>
      <c r="L195">
        <v>0.95369999999999999</v>
      </c>
      <c r="M195">
        <v>2.29E-2</v>
      </c>
      <c r="N195">
        <v>0.42480000000000001</v>
      </c>
      <c r="O195">
        <v>2.0999999999999999E-3</v>
      </c>
      <c r="P195">
        <v>0.1532</v>
      </c>
      <c r="Q195" s="1">
        <v>54740.01</v>
      </c>
      <c r="R195">
        <v>0.2273</v>
      </c>
      <c r="S195">
        <v>0.18029999999999999</v>
      </c>
      <c r="T195">
        <v>0.59240000000000004</v>
      </c>
      <c r="U195">
        <v>7.62</v>
      </c>
      <c r="V195" s="1">
        <v>66876.69</v>
      </c>
      <c r="W195">
        <v>91.03</v>
      </c>
      <c r="X195" s="1">
        <v>211763.71</v>
      </c>
      <c r="Y195">
        <v>0.6381</v>
      </c>
      <c r="Z195">
        <v>8.7400000000000005E-2</v>
      </c>
      <c r="AA195">
        <v>0.27450000000000002</v>
      </c>
      <c r="AB195">
        <v>0.3619</v>
      </c>
      <c r="AC195">
        <v>211.76</v>
      </c>
      <c r="AD195" s="1">
        <v>6213.03</v>
      </c>
      <c r="AE195">
        <v>475.15</v>
      </c>
      <c r="AF195" s="1">
        <v>172926.12</v>
      </c>
      <c r="AG195" t="s">
        <v>3</v>
      </c>
      <c r="AH195" s="1">
        <v>34023</v>
      </c>
      <c r="AI195" s="1">
        <v>52923.87</v>
      </c>
      <c r="AJ195">
        <v>36.5</v>
      </c>
      <c r="AK195">
        <v>24.09</v>
      </c>
      <c r="AL195">
        <v>26.19</v>
      </c>
      <c r="AM195">
        <v>4.42</v>
      </c>
      <c r="AN195" s="1">
        <v>1761.86</v>
      </c>
      <c r="AO195">
        <v>1.4011</v>
      </c>
      <c r="AP195" s="1">
        <v>2115.6999999999998</v>
      </c>
      <c r="AQ195" s="1">
        <v>2551</v>
      </c>
      <c r="AR195" s="1">
        <v>7338.39</v>
      </c>
      <c r="AS195">
        <v>632.29999999999995</v>
      </c>
      <c r="AT195">
        <v>372.14</v>
      </c>
      <c r="AU195" s="1">
        <v>13009.53</v>
      </c>
      <c r="AV195" s="1">
        <v>7352.66</v>
      </c>
      <c r="AW195">
        <v>0.45860000000000001</v>
      </c>
      <c r="AX195" s="1">
        <v>5899.22</v>
      </c>
      <c r="AY195">
        <v>0.3679</v>
      </c>
      <c r="AZ195" s="1">
        <v>1873.07</v>
      </c>
      <c r="BA195">
        <v>0.1168</v>
      </c>
      <c r="BB195">
        <v>909.09</v>
      </c>
      <c r="BC195">
        <v>5.67E-2</v>
      </c>
      <c r="BD195" s="1">
        <v>16034.04</v>
      </c>
      <c r="BE195" s="1">
        <v>6387.69</v>
      </c>
      <c r="BF195">
        <v>2.0379999999999998</v>
      </c>
      <c r="BG195">
        <v>0.49869999999999998</v>
      </c>
      <c r="BH195">
        <v>0.23430000000000001</v>
      </c>
      <c r="BI195">
        <v>0.20250000000000001</v>
      </c>
      <c r="BJ195">
        <v>3.78E-2</v>
      </c>
      <c r="BK195">
        <v>2.6599999999999999E-2</v>
      </c>
    </row>
    <row r="196" spans="1:63" x14ac:dyDescent="0.25">
      <c r="A196" t="s">
        <v>197</v>
      </c>
      <c r="B196">
        <v>46961</v>
      </c>
      <c r="C196">
        <v>30.14</v>
      </c>
      <c r="D196">
        <v>262.27</v>
      </c>
      <c r="E196" s="1">
        <v>7905.54</v>
      </c>
      <c r="F196" s="1">
        <v>7751.66</v>
      </c>
      <c r="G196">
        <v>7.4200000000000002E-2</v>
      </c>
      <c r="H196">
        <v>8.9999999999999998E-4</v>
      </c>
      <c r="I196">
        <v>0.12620000000000001</v>
      </c>
      <c r="J196">
        <v>1.1999999999999999E-3</v>
      </c>
      <c r="K196">
        <v>6.4100000000000004E-2</v>
      </c>
      <c r="L196">
        <v>0.67369999999999997</v>
      </c>
      <c r="M196">
        <v>5.96E-2</v>
      </c>
      <c r="N196">
        <v>0.21629999999999999</v>
      </c>
      <c r="O196">
        <v>5.3999999999999999E-2</v>
      </c>
      <c r="P196">
        <v>0.13159999999999999</v>
      </c>
      <c r="Q196" s="1">
        <v>77096.509999999995</v>
      </c>
      <c r="R196">
        <v>0.1656</v>
      </c>
      <c r="S196">
        <v>0.1983</v>
      </c>
      <c r="T196">
        <v>0.6361</v>
      </c>
      <c r="U196">
        <v>46.44</v>
      </c>
      <c r="V196" s="1">
        <v>100386.18</v>
      </c>
      <c r="W196">
        <v>168.21</v>
      </c>
      <c r="X196" s="1">
        <v>213096.07</v>
      </c>
      <c r="Y196">
        <v>0.75800000000000001</v>
      </c>
      <c r="Z196">
        <v>0.2122</v>
      </c>
      <c r="AA196">
        <v>2.98E-2</v>
      </c>
      <c r="AB196">
        <v>0.24199999999999999</v>
      </c>
      <c r="AC196">
        <v>213.1</v>
      </c>
      <c r="AD196" s="1">
        <v>9888.84</v>
      </c>
      <c r="AE196">
        <v>979.74</v>
      </c>
      <c r="AF196" s="1">
        <v>230717.73</v>
      </c>
      <c r="AG196" t="s">
        <v>3</v>
      </c>
      <c r="AH196" s="1">
        <v>49073</v>
      </c>
      <c r="AI196" s="1">
        <v>93764.47</v>
      </c>
      <c r="AJ196">
        <v>79.12</v>
      </c>
      <c r="AK196">
        <v>43.86</v>
      </c>
      <c r="AL196">
        <v>50.44</v>
      </c>
      <c r="AM196">
        <v>4.8600000000000003</v>
      </c>
      <c r="AN196" s="1">
        <v>1663.11</v>
      </c>
      <c r="AO196">
        <v>0.77859999999999996</v>
      </c>
      <c r="AP196" s="1">
        <v>1536.74</v>
      </c>
      <c r="AQ196" s="1">
        <v>2067.61</v>
      </c>
      <c r="AR196" s="1">
        <v>7852.17</v>
      </c>
      <c r="AS196">
        <v>954.69</v>
      </c>
      <c r="AT196">
        <v>467.44</v>
      </c>
      <c r="AU196" s="1">
        <v>12878.66</v>
      </c>
      <c r="AV196" s="1">
        <v>3333.53</v>
      </c>
      <c r="AW196">
        <v>0.24149999999999999</v>
      </c>
      <c r="AX196" s="1">
        <v>8964.83</v>
      </c>
      <c r="AY196">
        <v>0.64949999999999997</v>
      </c>
      <c r="AZ196">
        <v>976.79</v>
      </c>
      <c r="BA196">
        <v>7.0800000000000002E-2</v>
      </c>
      <c r="BB196">
        <v>528.17999999999995</v>
      </c>
      <c r="BC196">
        <v>3.8300000000000001E-2</v>
      </c>
      <c r="BD196" s="1">
        <v>13803.33</v>
      </c>
      <c r="BE196" s="1">
        <v>1913.82</v>
      </c>
      <c r="BF196">
        <v>0.23810000000000001</v>
      </c>
      <c r="BG196">
        <v>0.60429999999999995</v>
      </c>
      <c r="BH196">
        <v>0.22739999999999999</v>
      </c>
      <c r="BI196">
        <v>0.12280000000000001</v>
      </c>
      <c r="BJ196">
        <v>2.5100000000000001E-2</v>
      </c>
      <c r="BK196">
        <v>2.0299999999999999E-2</v>
      </c>
    </row>
    <row r="197" spans="1:63" x14ac:dyDescent="0.25">
      <c r="A197" t="s">
        <v>198</v>
      </c>
      <c r="B197">
        <v>44024</v>
      </c>
      <c r="C197">
        <v>43.33</v>
      </c>
      <c r="D197">
        <v>41.74</v>
      </c>
      <c r="E197" s="1">
        <v>1808.91</v>
      </c>
      <c r="F197" s="1">
        <v>1673.65</v>
      </c>
      <c r="G197">
        <v>4.7000000000000002E-3</v>
      </c>
      <c r="H197">
        <v>5.0000000000000001E-4</v>
      </c>
      <c r="I197">
        <v>1.5599999999999999E-2</v>
      </c>
      <c r="J197">
        <v>6.9999999999999999E-4</v>
      </c>
      <c r="K197">
        <v>2.7699999999999999E-2</v>
      </c>
      <c r="L197">
        <v>0.90590000000000004</v>
      </c>
      <c r="M197">
        <v>4.48E-2</v>
      </c>
      <c r="N197">
        <v>0.52370000000000005</v>
      </c>
      <c r="O197">
        <v>5.7999999999999996E-3</v>
      </c>
      <c r="P197">
        <v>0.1671</v>
      </c>
      <c r="Q197" s="1">
        <v>56300.91</v>
      </c>
      <c r="R197">
        <v>0.21360000000000001</v>
      </c>
      <c r="S197">
        <v>0.185</v>
      </c>
      <c r="T197">
        <v>0.60140000000000005</v>
      </c>
      <c r="U197">
        <v>14.42</v>
      </c>
      <c r="V197" s="1">
        <v>72353.77</v>
      </c>
      <c r="W197">
        <v>120.34</v>
      </c>
      <c r="X197" s="1">
        <v>144498.04999999999</v>
      </c>
      <c r="Y197">
        <v>0.68269999999999997</v>
      </c>
      <c r="Z197">
        <v>0.2044</v>
      </c>
      <c r="AA197">
        <v>0.1129</v>
      </c>
      <c r="AB197">
        <v>0.31730000000000003</v>
      </c>
      <c r="AC197">
        <v>144.5</v>
      </c>
      <c r="AD197" s="1">
        <v>4537.07</v>
      </c>
      <c r="AE197">
        <v>477.78</v>
      </c>
      <c r="AF197" s="1">
        <v>123136.45</v>
      </c>
      <c r="AG197" t="s">
        <v>3</v>
      </c>
      <c r="AH197" s="1">
        <v>31719</v>
      </c>
      <c r="AI197" s="1">
        <v>49995.67</v>
      </c>
      <c r="AJ197">
        <v>45.55</v>
      </c>
      <c r="AK197">
        <v>27.46</v>
      </c>
      <c r="AL197">
        <v>34.6</v>
      </c>
      <c r="AM197">
        <v>4.05</v>
      </c>
      <c r="AN197" s="1">
        <v>1057.08</v>
      </c>
      <c r="AO197">
        <v>0.9778</v>
      </c>
      <c r="AP197" s="1">
        <v>1537.84</v>
      </c>
      <c r="AQ197" s="1">
        <v>1937</v>
      </c>
      <c r="AR197" s="1">
        <v>6713.77</v>
      </c>
      <c r="AS197">
        <v>723.3</v>
      </c>
      <c r="AT197">
        <v>402.15</v>
      </c>
      <c r="AU197" s="1">
        <v>11314.06</v>
      </c>
      <c r="AV197" s="1">
        <v>6803.77</v>
      </c>
      <c r="AW197">
        <v>0.50829999999999997</v>
      </c>
      <c r="AX197" s="1">
        <v>4415.0600000000004</v>
      </c>
      <c r="AY197">
        <v>0.32990000000000003</v>
      </c>
      <c r="AZ197" s="1">
        <v>1122.25</v>
      </c>
      <c r="BA197">
        <v>8.3799999999999999E-2</v>
      </c>
      <c r="BB197" s="1">
        <v>1043.4100000000001</v>
      </c>
      <c r="BC197">
        <v>7.8E-2</v>
      </c>
      <c r="BD197" s="1">
        <v>13384.49</v>
      </c>
      <c r="BE197" s="1">
        <v>5170.1499999999996</v>
      </c>
      <c r="BF197">
        <v>1.5727</v>
      </c>
      <c r="BG197">
        <v>0.50890000000000002</v>
      </c>
      <c r="BH197">
        <v>0.2263</v>
      </c>
      <c r="BI197">
        <v>0.21909999999999999</v>
      </c>
      <c r="BJ197">
        <v>2.7900000000000001E-2</v>
      </c>
      <c r="BK197">
        <v>1.77E-2</v>
      </c>
    </row>
    <row r="198" spans="1:63" x14ac:dyDescent="0.25">
      <c r="A198" t="s">
        <v>199</v>
      </c>
      <c r="B198">
        <v>65680</v>
      </c>
      <c r="C198">
        <v>173.76</v>
      </c>
      <c r="D198">
        <v>8.6</v>
      </c>
      <c r="E198" s="1">
        <v>1493.96</v>
      </c>
      <c r="F198" s="1">
        <v>1409.11</v>
      </c>
      <c r="G198">
        <v>2E-3</v>
      </c>
      <c r="H198">
        <v>2.9999999999999997E-4</v>
      </c>
      <c r="I198">
        <v>8.9999999999999993E-3</v>
      </c>
      <c r="J198">
        <v>1.1000000000000001E-3</v>
      </c>
      <c r="K198">
        <v>9.5999999999999992E-3</v>
      </c>
      <c r="L198">
        <v>0.95199999999999996</v>
      </c>
      <c r="M198">
        <v>2.6100000000000002E-2</v>
      </c>
      <c r="N198">
        <v>0.87719999999999998</v>
      </c>
      <c r="O198">
        <v>2.9999999999999997E-4</v>
      </c>
      <c r="P198">
        <v>0.17660000000000001</v>
      </c>
      <c r="Q198" s="1">
        <v>57852.45</v>
      </c>
      <c r="R198">
        <v>0.1973</v>
      </c>
      <c r="S198">
        <v>0.18779999999999999</v>
      </c>
      <c r="T198">
        <v>0.61499999999999999</v>
      </c>
      <c r="U198">
        <v>13.04</v>
      </c>
      <c r="V198" s="1">
        <v>79769.919999999998</v>
      </c>
      <c r="W198">
        <v>109.97</v>
      </c>
      <c r="X198" s="1">
        <v>160060.53</v>
      </c>
      <c r="Y198">
        <v>0.58050000000000002</v>
      </c>
      <c r="Z198">
        <v>9.0899999999999995E-2</v>
      </c>
      <c r="AA198">
        <v>0.32869999999999999</v>
      </c>
      <c r="AB198">
        <v>0.41949999999999998</v>
      </c>
      <c r="AC198">
        <v>160.06</v>
      </c>
      <c r="AD198" s="1">
        <v>3806.18</v>
      </c>
      <c r="AE198">
        <v>337.96</v>
      </c>
      <c r="AF198" s="1">
        <v>131587.54999999999</v>
      </c>
      <c r="AG198" t="s">
        <v>3</v>
      </c>
      <c r="AH198" s="1">
        <v>31214</v>
      </c>
      <c r="AI198" s="1">
        <v>47386.48</v>
      </c>
      <c r="AJ198">
        <v>28.35</v>
      </c>
      <c r="AK198">
        <v>22.2</v>
      </c>
      <c r="AL198">
        <v>23.91</v>
      </c>
      <c r="AM198">
        <v>3.55</v>
      </c>
      <c r="AN198">
        <v>0</v>
      </c>
      <c r="AO198">
        <v>0.8397</v>
      </c>
      <c r="AP198" s="1">
        <v>1761.59</v>
      </c>
      <c r="AQ198" s="1">
        <v>2821.88</v>
      </c>
      <c r="AR198" s="1">
        <v>7779.25</v>
      </c>
      <c r="AS198">
        <v>694.57</v>
      </c>
      <c r="AT198">
        <v>383.26</v>
      </c>
      <c r="AU198" s="1">
        <v>13440.56</v>
      </c>
      <c r="AV198" s="1">
        <v>9602.69</v>
      </c>
      <c r="AW198">
        <v>0.61299999999999999</v>
      </c>
      <c r="AX198" s="1">
        <v>3276.26</v>
      </c>
      <c r="AY198">
        <v>0.2092</v>
      </c>
      <c r="AZ198" s="1">
        <v>1176.6600000000001</v>
      </c>
      <c r="BA198">
        <v>7.51E-2</v>
      </c>
      <c r="BB198" s="1">
        <v>1608.66</v>
      </c>
      <c r="BC198">
        <v>0.1027</v>
      </c>
      <c r="BD198" s="1">
        <v>15664.27</v>
      </c>
      <c r="BE198" s="1">
        <v>8111.4</v>
      </c>
      <c r="BF198">
        <v>3.3344</v>
      </c>
      <c r="BG198">
        <v>0.5181</v>
      </c>
      <c r="BH198">
        <v>0.24590000000000001</v>
      </c>
      <c r="BI198">
        <v>0.18129999999999999</v>
      </c>
      <c r="BJ198">
        <v>3.3300000000000003E-2</v>
      </c>
      <c r="BK198">
        <v>2.1399999999999999E-2</v>
      </c>
    </row>
    <row r="199" spans="1:63" x14ac:dyDescent="0.25">
      <c r="A199" t="s">
        <v>200</v>
      </c>
      <c r="B199">
        <v>44032</v>
      </c>
      <c r="C199">
        <v>103.76</v>
      </c>
      <c r="D199">
        <v>17.86</v>
      </c>
      <c r="E199" s="1">
        <v>1852.9</v>
      </c>
      <c r="F199" s="1">
        <v>1765.22</v>
      </c>
      <c r="G199">
        <v>3.8999999999999998E-3</v>
      </c>
      <c r="H199">
        <v>5.0000000000000001E-4</v>
      </c>
      <c r="I199">
        <v>1.32E-2</v>
      </c>
      <c r="J199">
        <v>6.9999999999999999E-4</v>
      </c>
      <c r="K199">
        <v>3.78E-2</v>
      </c>
      <c r="L199">
        <v>0.90139999999999998</v>
      </c>
      <c r="M199">
        <v>4.24E-2</v>
      </c>
      <c r="N199">
        <v>0.4864</v>
      </c>
      <c r="O199">
        <v>4.1000000000000003E-3</v>
      </c>
      <c r="P199">
        <v>0.15959999999999999</v>
      </c>
      <c r="Q199" s="1">
        <v>56626.66</v>
      </c>
      <c r="R199">
        <v>0.23</v>
      </c>
      <c r="S199">
        <v>0.1948</v>
      </c>
      <c r="T199">
        <v>0.57509999999999994</v>
      </c>
      <c r="U199">
        <v>12.62</v>
      </c>
      <c r="V199" s="1">
        <v>80797.2</v>
      </c>
      <c r="W199">
        <v>142.13999999999999</v>
      </c>
      <c r="X199" s="1">
        <v>172035.76</v>
      </c>
      <c r="Y199">
        <v>0.71140000000000003</v>
      </c>
      <c r="Z199">
        <v>0.17649999999999999</v>
      </c>
      <c r="AA199">
        <v>0.112</v>
      </c>
      <c r="AB199">
        <v>0.28860000000000002</v>
      </c>
      <c r="AC199">
        <v>172.04</v>
      </c>
      <c r="AD199" s="1">
        <v>4743.7700000000004</v>
      </c>
      <c r="AE199">
        <v>498.11</v>
      </c>
      <c r="AF199" s="1">
        <v>153617.1</v>
      </c>
      <c r="AG199" t="s">
        <v>3</v>
      </c>
      <c r="AH199" s="1">
        <v>32239</v>
      </c>
      <c r="AI199" s="1">
        <v>52463.46</v>
      </c>
      <c r="AJ199">
        <v>39.5</v>
      </c>
      <c r="AK199">
        <v>25.03</v>
      </c>
      <c r="AL199">
        <v>28.33</v>
      </c>
      <c r="AM199">
        <v>4.1100000000000003</v>
      </c>
      <c r="AN199" s="1">
        <v>1142.18</v>
      </c>
      <c r="AO199">
        <v>1.1415</v>
      </c>
      <c r="AP199" s="1">
        <v>1435.32</v>
      </c>
      <c r="AQ199" s="1">
        <v>2187.63</v>
      </c>
      <c r="AR199" s="1">
        <v>6754.79</v>
      </c>
      <c r="AS199">
        <v>662.75</v>
      </c>
      <c r="AT199">
        <v>281.8</v>
      </c>
      <c r="AU199" s="1">
        <v>11322.29</v>
      </c>
      <c r="AV199" s="1">
        <v>6349.46</v>
      </c>
      <c r="AW199">
        <v>0.47099999999999997</v>
      </c>
      <c r="AX199" s="1">
        <v>4779.4399999999996</v>
      </c>
      <c r="AY199">
        <v>0.35449999999999998</v>
      </c>
      <c r="AZ199" s="1">
        <v>1309.5899999999999</v>
      </c>
      <c r="BA199">
        <v>9.7100000000000006E-2</v>
      </c>
      <c r="BB199" s="1">
        <v>1043.27</v>
      </c>
      <c r="BC199">
        <v>7.7399999999999997E-2</v>
      </c>
      <c r="BD199" s="1">
        <v>13481.76</v>
      </c>
      <c r="BE199" s="1">
        <v>5124.4799999999996</v>
      </c>
      <c r="BF199">
        <v>1.5112000000000001</v>
      </c>
      <c r="BG199">
        <v>0.51910000000000001</v>
      </c>
      <c r="BH199">
        <v>0.22750000000000001</v>
      </c>
      <c r="BI199">
        <v>0.2039</v>
      </c>
      <c r="BJ199">
        <v>3.2599999999999997E-2</v>
      </c>
      <c r="BK199">
        <v>1.6899999999999998E-2</v>
      </c>
    </row>
    <row r="200" spans="1:63" x14ac:dyDescent="0.25">
      <c r="A200" t="s">
        <v>201</v>
      </c>
      <c r="B200">
        <v>50278</v>
      </c>
      <c r="C200">
        <v>97.52</v>
      </c>
      <c r="D200">
        <v>11.89</v>
      </c>
      <c r="E200" s="1">
        <v>1159.98</v>
      </c>
      <c r="F200" s="1">
        <v>1143.69</v>
      </c>
      <c r="G200">
        <v>1.6999999999999999E-3</v>
      </c>
      <c r="H200">
        <v>4.0000000000000002E-4</v>
      </c>
      <c r="I200">
        <v>5.5999999999999999E-3</v>
      </c>
      <c r="J200">
        <v>1E-3</v>
      </c>
      <c r="K200">
        <v>2.35E-2</v>
      </c>
      <c r="L200">
        <v>0.94379999999999997</v>
      </c>
      <c r="M200">
        <v>2.41E-2</v>
      </c>
      <c r="N200">
        <v>0.36570000000000003</v>
      </c>
      <c r="O200">
        <v>4.8999999999999998E-3</v>
      </c>
      <c r="P200">
        <v>0.14729999999999999</v>
      </c>
      <c r="Q200" s="1">
        <v>57111.85</v>
      </c>
      <c r="R200">
        <v>0.1918</v>
      </c>
      <c r="S200">
        <v>0.18709999999999999</v>
      </c>
      <c r="T200">
        <v>0.62119999999999997</v>
      </c>
      <c r="U200">
        <v>11.07</v>
      </c>
      <c r="V200" s="1">
        <v>66490.070000000007</v>
      </c>
      <c r="W200">
        <v>100.86</v>
      </c>
      <c r="X200" s="1">
        <v>182680.42</v>
      </c>
      <c r="Y200">
        <v>0.78620000000000001</v>
      </c>
      <c r="Z200">
        <v>6.8699999999999997E-2</v>
      </c>
      <c r="AA200">
        <v>0.14510000000000001</v>
      </c>
      <c r="AB200">
        <v>0.21379999999999999</v>
      </c>
      <c r="AC200">
        <v>182.68</v>
      </c>
      <c r="AD200" s="1">
        <v>5084.55</v>
      </c>
      <c r="AE200">
        <v>514.87</v>
      </c>
      <c r="AF200" s="1">
        <v>154908.57999999999</v>
      </c>
      <c r="AG200" t="s">
        <v>3</v>
      </c>
      <c r="AH200" s="1">
        <v>35258</v>
      </c>
      <c r="AI200" s="1">
        <v>53408.56</v>
      </c>
      <c r="AJ200">
        <v>37.82</v>
      </c>
      <c r="AK200">
        <v>25.04</v>
      </c>
      <c r="AL200">
        <v>28</v>
      </c>
      <c r="AM200">
        <v>4.3600000000000003</v>
      </c>
      <c r="AN200" s="1">
        <v>1538.29</v>
      </c>
      <c r="AO200">
        <v>1.2423</v>
      </c>
      <c r="AP200" s="1">
        <v>1537.27</v>
      </c>
      <c r="AQ200" s="1">
        <v>2400.9499999999998</v>
      </c>
      <c r="AR200" s="1">
        <v>6791.36</v>
      </c>
      <c r="AS200">
        <v>713.93</v>
      </c>
      <c r="AT200">
        <v>325.77</v>
      </c>
      <c r="AU200" s="1">
        <v>11769.29</v>
      </c>
      <c r="AV200" s="1">
        <v>6917.33</v>
      </c>
      <c r="AW200">
        <v>0.49320000000000003</v>
      </c>
      <c r="AX200" s="1">
        <v>4705.34</v>
      </c>
      <c r="AY200">
        <v>0.33550000000000002</v>
      </c>
      <c r="AZ200" s="1">
        <v>1527.83</v>
      </c>
      <c r="BA200">
        <v>0.1089</v>
      </c>
      <c r="BB200">
        <v>874.89</v>
      </c>
      <c r="BC200">
        <v>6.2399999999999997E-2</v>
      </c>
      <c r="BD200" s="1">
        <v>14025.4</v>
      </c>
      <c r="BE200" s="1">
        <v>6083.95</v>
      </c>
      <c r="BF200">
        <v>1.7965</v>
      </c>
      <c r="BG200">
        <v>0.52400000000000002</v>
      </c>
      <c r="BH200">
        <v>0.2273</v>
      </c>
      <c r="BI200">
        <v>0.19309999999999999</v>
      </c>
      <c r="BJ200">
        <v>3.4200000000000001E-2</v>
      </c>
      <c r="BK200">
        <v>2.1499999999999998E-2</v>
      </c>
    </row>
    <row r="201" spans="1:63" x14ac:dyDescent="0.25">
      <c r="A201" t="s">
        <v>202</v>
      </c>
      <c r="B201">
        <v>44040</v>
      </c>
      <c r="C201">
        <v>14.19</v>
      </c>
      <c r="D201">
        <v>328.31</v>
      </c>
      <c r="E201" s="1">
        <v>4658.8100000000004</v>
      </c>
      <c r="F201" s="1">
        <v>4067.29</v>
      </c>
      <c r="G201">
        <v>1.12E-2</v>
      </c>
      <c r="H201">
        <v>1.8E-3</v>
      </c>
      <c r="I201">
        <v>0.35610000000000003</v>
      </c>
      <c r="J201">
        <v>1.6000000000000001E-3</v>
      </c>
      <c r="K201">
        <v>0.11799999999999999</v>
      </c>
      <c r="L201">
        <v>0.42049999999999998</v>
      </c>
      <c r="M201">
        <v>9.0700000000000003E-2</v>
      </c>
      <c r="N201">
        <v>0.72660000000000002</v>
      </c>
      <c r="O201">
        <v>4.9700000000000001E-2</v>
      </c>
      <c r="P201">
        <v>0.17760000000000001</v>
      </c>
      <c r="Q201" s="1">
        <v>65580.160000000003</v>
      </c>
      <c r="R201">
        <v>0.25259999999999999</v>
      </c>
      <c r="S201">
        <v>0.2109</v>
      </c>
      <c r="T201">
        <v>0.53649999999999998</v>
      </c>
      <c r="U201">
        <v>29.75</v>
      </c>
      <c r="V201" s="1">
        <v>91249.75</v>
      </c>
      <c r="W201">
        <v>154.24</v>
      </c>
      <c r="X201" s="1">
        <v>102246.19</v>
      </c>
      <c r="Y201">
        <v>0.65810000000000002</v>
      </c>
      <c r="Z201">
        <v>0.2898</v>
      </c>
      <c r="AA201">
        <v>5.21E-2</v>
      </c>
      <c r="AB201">
        <v>0.34189999999999998</v>
      </c>
      <c r="AC201">
        <v>102.25</v>
      </c>
      <c r="AD201" s="1">
        <v>4785</v>
      </c>
      <c r="AE201">
        <v>538.08000000000004</v>
      </c>
      <c r="AF201" s="1">
        <v>97962.98</v>
      </c>
      <c r="AG201" t="s">
        <v>3</v>
      </c>
      <c r="AH201" s="1">
        <v>29925</v>
      </c>
      <c r="AI201" s="1">
        <v>43899.47</v>
      </c>
      <c r="AJ201">
        <v>68.95</v>
      </c>
      <c r="AK201">
        <v>44.16</v>
      </c>
      <c r="AL201">
        <v>51.19</v>
      </c>
      <c r="AM201">
        <v>4.8</v>
      </c>
      <c r="AN201">
        <v>0</v>
      </c>
      <c r="AO201">
        <v>1.1388</v>
      </c>
      <c r="AP201" s="1">
        <v>1658.62</v>
      </c>
      <c r="AQ201" s="1">
        <v>2194.61</v>
      </c>
      <c r="AR201" s="1">
        <v>7454.6</v>
      </c>
      <c r="AS201">
        <v>908.29</v>
      </c>
      <c r="AT201">
        <v>449.45</v>
      </c>
      <c r="AU201" s="1">
        <v>12665.57</v>
      </c>
      <c r="AV201" s="1">
        <v>7606.28</v>
      </c>
      <c r="AW201">
        <v>0.51959999999999995</v>
      </c>
      <c r="AX201" s="1">
        <v>4851.46</v>
      </c>
      <c r="AY201">
        <v>0.33139999999999997</v>
      </c>
      <c r="AZ201">
        <v>885.05</v>
      </c>
      <c r="BA201">
        <v>6.0499999999999998E-2</v>
      </c>
      <c r="BB201" s="1">
        <v>1295.07</v>
      </c>
      <c r="BC201">
        <v>8.8499999999999995E-2</v>
      </c>
      <c r="BD201" s="1">
        <v>14637.86</v>
      </c>
      <c r="BE201" s="1">
        <v>5063.92</v>
      </c>
      <c r="BF201">
        <v>2.0528</v>
      </c>
      <c r="BG201">
        <v>0.53100000000000003</v>
      </c>
      <c r="BH201">
        <v>0.2079</v>
      </c>
      <c r="BI201">
        <v>0.22420000000000001</v>
      </c>
      <c r="BJ201">
        <v>2.1899999999999999E-2</v>
      </c>
      <c r="BK201">
        <v>1.5100000000000001E-2</v>
      </c>
    </row>
    <row r="202" spans="1:63" x14ac:dyDescent="0.25">
      <c r="A202" t="s">
        <v>203</v>
      </c>
      <c r="B202">
        <v>44057</v>
      </c>
      <c r="C202">
        <v>93.86</v>
      </c>
      <c r="D202">
        <v>21.55</v>
      </c>
      <c r="E202" s="1">
        <v>2022.85</v>
      </c>
      <c r="F202" s="1">
        <v>1950.54</v>
      </c>
      <c r="G202">
        <v>5.4000000000000003E-3</v>
      </c>
      <c r="H202">
        <v>3.5999999999999999E-3</v>
      </c>
      <c r="I202">
        <v>1.54E-2</v>
      </c>
      <c r="J202">
        <v>1E-3</v>
      </c>
      <c r="K202">
        <v>3.9199999999999999E-2</v>
      </c>
      <c r="L202">
        <v>0.88890000000000002</v>
      </c>
      <c r="M202">
        <v>4.6699999999999998E-2</v>
      </c>
      <c r="N202">
        <v>0.46460000000000001</v>
      </c>
      <c r="O202">
        <v>6.4000000000000003E-3</v>
      </c>
      <c r="P202">
        <v>0.15709999999999999</v>
      </c>
      <c r="Q202" s="1">
        <v>57684.43</v>
      </c>
      <c r="R202">
        <v>0.219</v>
      </c>
      <c r="S202">
        <v>0.19339999999999999</v>
      </c>
      <c r="T202">
        <v>0.58760000000000001</v>
      </c>
      <c r="U202">
        <v>13.76</v>
      </c>
      <c r="V202" s="1">
        <v>80198.460000000006</v>
      </c>
      <c r="W202">
        <v>142.53</v>
      </c>
      <c r="X202" s="1">
        <v>172940.24</v>
      </c>
      <c r="Y202">
        <v>0.71109999999999995</v>
      </c>
      <c r="Z202">
        <v>0.18629999999999999</v>
      </c>
      <c r="AA202">
        <v>0.1026</v>
      </c>
      <c r="AB202">
        <v>0.28889999999999999</v>
      </c>
      <c r="AC202">
        <v>172.94</v>
      </c>
      <c r="AD202" s="1">
        <v>4959.1499999999996</v>
      </c>
      <c r="AE202">
        <v>522.99</v>
      </c>
      <c r="AF202" s="1">
        <v>154626.88</v>
      </c>
      <c r="AG202" t="s">
        <v>3</v>
      </c>
      <c r="AH202" s="1">
        <v>32631</v>
      </c>
      <c r="AI202" s="1">
        <v>53852.27</v>
      </c>
      <c r="AJ202">
        <v>42.76</v>
      </c>
      <c r="AK202">
        <v>26.16</v>
      </c>
      <c r="AL202">
        <v>30.65</v>
      </c>
      <c r="AM202">
        <v>4.08</v>
      </c>
      <c r="AN202" s="1">
        <v>1107.32</v>
      </c>
      <c r="AO202">
        <v>1.0802</v>
      </c>
      <c r="AP202" s="1">
        <v>1410.7</v>
      </c>
      <c r="AQ202" s="1">
        <v>2057.98</v>
      </c>
      <c r="AR202" s="1">
        <v>6816.94</v>
      </c>
      <c r="AS202">
        <v>713.67</v>
      </c>
      <c r="AT202">
        <v>311.81</v>
      </c>
      <c r="AU202" s="1">
        <v>11311.1</v>
      </c>
      <c r="AV202" s="1">
        <v>5900.16</v>
      </c>
      <c r="AW202">
        <v>0.44469999999999998</v>
      </c>
      <c r="AX202" s="1">
        <v>4956.7700000000004</v>
      </c>
      <c r="AY202">
        <v>0.37359999999999999</v>
      </c>
      <c r="AZ202" s="1">
        <v>1420.5</v>
      </c>
      <c r="BA202">
        <v>0.1071</v>
      </c>
      <c r="BB202">
        <v>991.03</v>
      </c>
      <c r="BC202">
        <v>7.4700000000000003E-2</v>
      </c>
      <c r="BD202" s="1">
        <v>13268.45</v>
      </c>
      <c r="BE202" s="1">
        <v>4765.58</v>
      </c>
      <c r="BF202">
        <v>1.3194999999999999</v>
      </c>
      <c r="BG202">
        <v>0.5202</v>
      </c>
      <c r="BH202">
        <v>0.22600000000000001</v>
      </c>
      <c r="BI202">
        <v>0.20749999999999999</v>
      </c>
      <c r="BJ202">
        <v>2.93E-2</v>
      </c>
      <c r="BK202">
        <v>1.7100000000000001E-2</v>
      </c>
    </row>
    <row r="203" spans="1:63" x14ac:dyDescent="0.25">
      <c r="A203" t="s">
        <v>204</v>
      </c>
      <c r="B203">
        <v>48942</v>
      </c>
      <c r="C203">
        <v>68</v>
      </c>
      <c r="D203">
        <v>21.15</v>
      </c>
      <c r="E203" s="1">
        <v>1438.14</v>
      </c>
      <c r="F203" s="1">
        <v>1411.91</v>
      </c>
      <c r="G203">
        <v>5.3E-3</v>
      </c>
      <c r="H203">
        <v>1.6000000000000001E-3</v>
      </c>
      <c r="I203">
        <v>8.3999999999999995E-3</v>
      </c>
      <c r="J203">
        <v>1.1999999999999999E-3</v>
      </c>
      <c r="K203">
        <v>3.7999999999999999E-2</v>
      </c>
      <c r="L203">
        <v>0.91449999999999998</v>
      </c>
      <c r="M203">
        <v>3.1E-2</v>
      </c>
      <c r="N203">
        <v>0.29630000000000001</v>
      </c>
      <c r="O203">
        <v>5.8999999999999999E-3</v>
      </c>
      <c r="P203">
        <v>0.12889999999999999</v>
      </c>
      <c r="Q203" s="1">
        <v>60275.07</v>
      </c>
      <c r="R203">
        <v>0.2011</v>
      </c>
      <c r="S203">
        <v>0.20039999999999999</v>
      </c>
      <c r="T203">
        <v>0.59850000000000003</v>
      </c>
      <c r="U203">
        <v>10.89</v>
      </c>
      <c r="V203" s="1">
        <v>77646.44</v>
      </c>
      <c r="W203">
        <v>127.27</v>
      </c>
      <c r="X203" s="1">
        <v>211174.34</v>
      </c>
      <c r="Y203">
        <v>0.72489999999999999</v>
      </c>
      <c r="Z203">
        <v>0.13980000000000001</v>
      </c>
      <c r="AA203">
        <v>0.1353</v>
      </c>
      <c r="AB203">
        <v>0.27510000000000001</v>
      </c>
      <c r="AC203">
        <v>211.17</v>
      </c>
      <c r="AD203" s="1">
        <v>6385.34</v>
      </c>
      <c r="AE203">
        <v>604.78</v>
      </c>
      <c r="AF203" s="1">
        <v>186624.7</v>
      </c>
      <c r="AG203" t="s">
        <v>3</v>
      </c>
      <c r="AH203" s="1">
        <v>39014</v>
      </c>
      <c r="AI203" s="1">
        <v>63218.95</v>
      </c>
      <c r="AJ203">
        <v>43.95</v>
      </c>
      <c r="AK203">
        <v>27.23</v>
      </c>
      <c r="AL203">
        <v>30.76</v>
      </c>
      <c r="AM203">
        <v>4.51</v>
      </c>
      <c r="AN203" s="1">
        <v>1686.54</v>
      </c>
      <c r="AO203">
        <v>1.0645</v>
      </c>
      <c r="AP203" s="1">
        <v>1500.88</v>
      </c>
      <c r="AQ203" s="1">
        <v>2004.46</v>
      </c>
      <c r="AR203" s="1">
        <v>6678.92</v>
      </c>
      <c r="AS203">
        <v>676.34</v>
      </c>
      <c r="AT203">
        <v>303.8</v>
      </c>
      <c r="AU203" s="1">
        <v>11164.4</v>
      </c>
      <c r="AV203" s="1">
        <v>4813.75</v>
      </c>
      <c r="AW203">
        <v>0.36559999999999998</v>
      </c>
      <c r="AX203" s="1">
        <v>6137.99</v>
      </c>
      <c r="AY203">
        <v>0.46610000000000001</v>
      </c>
      <c r="AZ203" s="1">
        <v>1582.19</v>
      </c>
      <c r="BA203">
        <v>0.1202</v>
      </c>
      <c r="BB203">
        <v>633.48</v>
      </c>
      <c r="BC203">
        <v>4.8099999999999997E-2</v>
      </c>
      <c r="BD203" s="1">
        <v>13167.4</v>
      </c>
      <c r="BE203" s="1">
        <v>3811.54</v>
      </c>
      <c r="BF203">
        <v>0.81540000000000001</v>
      </c>
      <c r="BG203">
        <v>0.53779999999999994</v>
      </c>
      <c r="BH203">
        <v>0.21909999999999999</v>
      </c>
      <c r="BI203">
        <v>0.19320000000000001</v>
      </c>
      <c r="BJ203">
        <v>3.1199999999999999E-2</v>
      </c>
      <c r="BK203">
        <v>1.8700000000000001E-2</v>
      </c>
    </row>
    <row r="204" spans="1:63" x14ac:dyDescent="0.25">
      <c r="A204" t="s">
        <v>205</v>
      </c>
      <c r="B204">
        <v>45377</v>
      </c>
      <c r="C204">
        <v>63.1</v>
      </c>
      <c r="D204">
        <v>19.39</v>
      </c>
      <c r="E204" s="1">
        <v>1223.21</v>
      </c>
      <c r="F204" s="1">
        <v>1166.8900000000001</v>
      </c>
      <c r="G204">
        <v>3.3999999999999998E-3</v>
      </c>
      <c r="H204">
        <v>5.0000000000000001E-4</v>
      </c>
      <c r="I204">
        <v>9.2999999999999992E-3</v>
      </c>
      <c r="J204">
        <v>8.0000000000000004E-4</v>
      </c>
      <c r="K204">
        <v>2.3E-2</v>
      </c>
      <c r="L204">
        <v>0.92820000000000003</v>
      </c>
      <c r="M204">
        <v>3.4799999999999998E-2</v>
      </c>
      <c r="N204">
        <v>0.45500000000000002</v>
      </c>
      <c r="O204">
        <v>2.3E-3</v>
      </c>
      <c r="P204">
        <v>0.15409999999999999</v>
      </c>
      <c r="Q204" s="1">
        <v>55395.96</v>
      </c>
      <c r="R204">
        <v>0.22339999999999999</v>
      </c>
      <c r="S204">
        <v>0.2137</v>
      </c>
      <c r="T204">
        <v>0.56289999999999996</v>
      </c>
      <c r="U204">
        <v>10.26</v>
      </c>
      <c r="V204" s="1">
        <v>71547.100000000006</v>
      </c>
      <c r="W204">
        <v>114.03</v>
      </c>
      <c r="X204" s="1">
        <v>162501.35</v>
      </c>
      <c r="Y204">
        <v>0.73960000000000004</v>
      </c>
      <c r="Z204">
        <v>0.12609999999999999</v>
      </c>
      <c r="AA204">
        <v>0.13439999999999999</v>
      </c>
      <c r="AB204">
        <v>0.26040000000000002</v>
      </c>
      <c r="AC204">
        <v>162.5</v>
      </c>
      <c r="AD204" s="1">
        <v>4598.92</v>
      </c>
      <c r="AE204">
        <v>494.66</v>
      </c>
      <c r="AF204" s="1">
        <v>136877.57</v>
      </c>
      <c r="AG204" t="s">
        <v>3</v>
      </c>
      <c r="AH204" s="1">
        <v>33506</v>
      </c>
      <c r="AI204" s="1">
        <v>52090.01</v>
      </c>
      <c r="AJ204">
        <v>41.59</v>
      </c>
      <c r="AK204">
        <v>24.91</v>
      </c>
      <c r="AL204">
        <v>29.16</v>
      </c>
      <c r="AM204">
        <v>4.37</v>
      </c>
      <c r="AN204" s="1">
        <v>1519.04</v>
      </c>
      <c r="AO204">
        <v>0.98780000000000001</v>
      </c>
      <c r="AP204" s="1">
        <v>1635.99</v>
      </c>
      <c r="AQ204" s="1">
        <v>2136.11</v>
      </c>
      <c r="AR204" s="1">
        <v>6586.08</v>
      </c>
      <c r="AS204">
        <v>685.29</v>
      </c>
      <c r="AT204">
        <v>314.08999999999997</v>
      </c>
      <c r="AU204" s="1">
        <v>11357.56</v>
      </c>
      <c r="AV204" s="1">
        <v>7098.78</v>
      </c>
      <c r="AW204">
        <v>0.51659999999999995</v>
      </c>
      <c r="AX204" s="1">
        <v>4187.1099999999997</v>
      </c>
      <c r="AY204">
        <v>0.30470000000000003</v>
      </c>
      <c r="AZ204" s="1">
        <v>1456.82</v>
      </c>
      <c r="BA204">
        <v>0.106</v>
      </c>
      <c r="BB204">
        <v>998.51</v>
      </c>
      <c r="BC204">
        <v>7.2700000000000001E-2</v>
      </c>
      <c r="BD204" s="1">
        <v>13741.23</v>
      </c>
      <c r="BE204" s="1">
        <v>5961.06</v>
      </c>
      <c r="BF204">
        <v>1.7414000000000001</v>
      </c>
      <c r="BG204">
        <v>0.50660000000000005</v>
      </c>
      <c r="BH204">
        <v>0.22420000000000001</v>
      </c>
      <c r="BI204">
        <v>0.21690000000000001</v>
      </c>
      <c r="BJ204">
        <v>3.1600000000000003E-2</v>
      </c>
      <c r="BK204">
        <v>2.07E-2</v>
      </c>
    </row>
    <row r="205" spans="1:63" x14ac:dyDescent="0.25">
      <c r="A205" t="s">
        <v>206</v>
      </c>
      <c r="B205">
        <v>45385</v>
      </c>
      <c r="C205">
        <v>95.57</v>
      </c>
      <c r="D205">
        <v>8.84</v>
      </c>
      <c r="E205">
        <v>845.17</v>
      </c>
      <c r="F205">
        <v>852.01</v>
      </c>
      <c r="G205">
        <v>2.7000000000000001E-3</v>
      </c>
      <c r="H205">
        <v>5.0000000000000001E-4</v>
      </c>
      <c r="I205">
        <v>6.0000000000000001E-3</v>
      </c>
      <c r="J205">
        <v>8.9999999999999998E-4</v>
      </c>
      <c r="K205">
        <v>5.8200000000000002E-2</v>
      </c>
      <c r="L205">
        <v>0.89970000000000006</v>
      </c>
      <c r="M205">
        <v>3.2000000000000001E-2</v>
      </c>
      <c r="N205">
        <v>0.34200000000000003</v>
      </c>
      <c r="O205">
        <v>4.1000000000000003E-3</v>
      </c>
      <c r="P205">
        <v>0.14180000000000001</v>
      </c>
      <c r="Q205" s="1">
        <v>58216.34</v>
      </c>
      <c r="R205">
        <v>0.21290000000000001</v>
      </c>
      <c r="S205">
        <v>0.1714</v>
      </c>
      <c r="T205">
        <v>0.61570000000000003</v>
      </c>
      <c r="U205">
        <v>9.4499999999999993</v>
      </c>
      <c r="V205" s="1">
        <v>66446.350000000006</v>
      </c>
      <c r="W205">
        <v>86.25</v>
      </c>
      <c r="X205" s="1">
        <v>204400.25</v>
      </c>
      <c r="Y205">
        <v>0.71060000000000001</v>
      </c>
      <c r="Z205">
        <v>4.82E-2</v>
      </c>
      <c r="AA205">
        <v>0.2412</v>
      </c>
      <c r="AB205">
        <v>0.28939999999999999</v>
      </c>
      <c r="AC205">
        <v>204.4</v>
      </c>
      <c r="AD205" s="1">
        <v>5649.55</v>
      </c>
      <c r="AE205">
        <v>500.96</v>
      </c>
      <c r="AF205" s="1">
        <v>168692.73</v>
      </c>
      <c r="AG205" t="s">
        <v>3</v>
      </c>
      <c r="AH205" s="1">
        <v>36842</v>
      </c>
      <c r="AI205" s="1">
        <v>55710.83</v>
      </c>
      <c r="AJ205">
        <v>37.549999999999997</v>
      </c>
      <c r="AK205">
        <v>24.16</v>
      </c>
      <c r="AL205">
        <v>29.06</v>
      </c>
      <c r="AM205">
        <v>4.1500000000000004</v>
      </c>
      <c r="AN205" s="1">
        <v>1750.1</v>
      </c>
      <c r="AO205">
        <v>1.532</v>
      </c>
      <c r="AP205" s="1">
        <v>1723.33</v>
      </c>
      <c r="AQ205" s="1">
        <v>2302.15</v>
      </c>
      <c r="AR205" s="1">
        <v>7121.16</v>
      </c>
      <c r="AS205">
        <v>604.45000000000005</v>
      </c>
      <c r="AT205">
        <v>345.11</v>
      </c>
      <c r="AU205" s="1">
        <v>12096.2</v>
      </c>
      <c r="AV205" s="1">
        <v>6596.84</v>
      </c>
      <c r="AW205">
        <v>0.43969999999999998</v>
      </c>
      <c r="AX205" s="1">
        <v>5889.74</v>
      </c>
      <c r="AY205">
        <v>0.3926</v>
      </c>
      <c r="AZ205" s="1">
        <v>1794.67</v>
      </c>
      <c r="BA205">
        <v>0.1196</v>
      </c>
      <c r="BB205">
        <v>720.4</v>
      </c>
      <c r="BC205">
        <v>4.8000000000000001E-2</v>
      </c>
      <c r="BD205" s="1">
        <v>15001.65</v>
      </c>
      <c r="BE205" s="1">
        <v>5750.52</v>
      </c>
      <c r="BF205">
        <v>1.7672000000000001</v>
      </c>
      <c r="BG205">
        <v>0.52869999999999995</v>
      </c>
      <c r="BH205">
        <v>0.21659999999999999</v>
      </c>
      <c r="BI205">
        <v>0.19719999999999999</v>
      </c>
      <c r="BJ205">
        <v>3.27E-2</v>
      </c>
      <c r="BK205">
        <v>2.4899999999999999E-2</v>
      </c>
    </row>
    <row r="206" spans="1:63" x14ac:dyDescent="0.25">
      <c r="A206" t="s">
        <v>207</v>
      </c>
      <c r="B206">
        <v>44065</v>
      </c>
      <c r="C206">
        <v>18.05</v>
      </c>
      <c r="D206">
        <v>130.72</v>
      </c>
      <c r="E206" s="1">
        <v>2359.2199999999998</v>
      </c>
      <c r="F206" s="1">
        <v>2254.8200000000002</v>
      </c>
      <c r="G206">
        <v>1.06E-2</v>
      </c>
      <c r="H206">
        <v>6.9999999999999999E-4</v>
      </c>
      <c r="I206">
        <v>7.0699999999999999E-2</v>
      </c>
      <c r="J206">
        <v>1.4E-3</v>
      </c>
      <c r="K206">
        <v>7.2599999999999998E-2</v>
      </c>
      <c r="L206">
        <v>0.76890000000000003</v>
      </c>
      <c r="M206">
        <v>7.51E-2</v>
      </c>
      <c r="N206">
        <v>0.61140000000000005</v>
      </c>
      <c r="O206">
        <v>2.1499999999999998E-2</v>
      </c>
      <c r="P206">
        <v>0.15959999999999999</v>
      </c>
      <c r="Q206" s="1">
        <v>62319.99</v>
      </c>
      <c r="R206">
        <v>0.1908</v>
      </c>
      <c r="S206">
        <v>0.18579999999999999</v>
      </c>
      <c r="T206">
        <v>0.62339999999999995</v>
      </c>
      <c r="U206">
        <v>16.27</v>
      </c>
      <c r="V206" s="1">
        <v>83476.52</v>
      </c>
      <c r="W206">
        <v>141.43</v>
      </c>
      <c r="X206" s="1">
        <v>111362.13</v>
      </c>
      <c r="Y206">
        <v>0.69030000000000002</v>
      </c>
      <c r="Z206">
        <v>0.24349999999999999</v>
      </c>
      <c r="AA206">
        <v>6.6199999999999995E-2</v>
      </c>
      <c r="AB206">
        <v>0.30969999999999998</v>
      </c>
      <c r="AC206">
        <v>111.36</v>
      </c>
      <c r="AD206" s="1">
        <v>4155.07</v>
      </c>
      <c r="AE206">
        <v>497.3</v>
      </c>
      <c r="AF206" s="1">
        <v>103198.21</v>
      </c>
      <c r="AG206" t="s">
        <v>3</v>
      </c>
      <c r="AH206" s="1">
        <v>30894</v>
      </c>
      <c r="AI206" s="1">
        <v>46062.11</v>
      </c>
      <c r="AJ206">
        <v>54</v>
      </c>
      <c r="AK206">
        <v>34.119999999999997</v>
      </c>
      <c r="AL206">
        <v>40.78</v>
      </c>
      <c r="AM206">
        <v>4.34</v>
      </c>
      <c r="AN206">
        <v>978.33</v>
      </c>
      <c r="AO206">
        <v>0.92459999999999998</v>
      </c>
      <c r="AP206" s="1">
        <v>1533.88</v>
      </c>
      <c r="AQ206" s="1">
        <v>1913.79</v>
      </c>
      <c r="AR206" s="1">
        <v>7168.02</v>
      </c>
      <c r="AS206">
        <v>705.72</v>
      </c>
      <c r="AT206">
        <v>343.08</v>
      </c>
      <c r="AU206" s="1">
        <v>11664.48</v>
      </c>
      <c r="AV206" s="1">
        <v>7421.02</v>
      </c>
      <c r="AW206">
        <v>0.54579999999999995</v>
      </c>
      <c r="AX206" s="1">
        <v>3886.77</v>
      </c>
      <c r="AY206">
        <v>0.2858</v>
      </c>
      <c r="AZ206" s="1">
        <v>1181.8699999999999</v>
      </c>
      <c r="BA206">
        <v>8.6900000000000005E-2</v>
      </c>
      <c r="BB206" s="1">
        <v>1108.17</v>
      </c>
      <c r="BC206">
        <v>8.1500000000000003E-2</v>
      </c>
      <c r="BD206" s="1">
        <v>13597.83</v>
      </c>
      <c r="BE206" s="1">
        <v>5914.05</v>
      </c>
      <c r="BF206">
        <v>2.1008</v>
      </c>
      <c r="BG206">
        <v>0.53059999999999996</v>
      </c>
      <c r="BH206">
        <v>0.224</v>
      </c>
      <c r="BI206">
        <v>0.2064</v>
      </c>
      <c r="BJ206">
        <v>2.23E-2</v>
      </c>
      <c r="BK206">
        <v>1.67E-2</v>
      </c>
    </row>
    <row r="207" spans="1:63" x14ac:dyDescent="0.25">
      <c r="A207" t="s">
        <v>208</v>
      </c>
      <c r="B207">
        <v>46342</v>
      </c>
      <c r="C207">
        <v>68.569999999999993</v>
      </c>
      <c r="D207">
        <v>36.369999999999997</v>
      </c>
      <c r="E207" s="1">
        <v>2493.86</v>
      </c>
      <c r="F207" s="1">
        <v>2417.83</v>
      </c>
      <c r="G207">
        <v>5.4999999999999997E-3</v>
      </c>
      <c r="H207">
        <v>3.2000000000000002E-3</v>
      </c>
      <c r="I207">
        <v>1.5900000000000001E-2</v>
      </c>
      <c r="J207">
        <v>1.1999999999999999E-3</v>
      </c>
      <c r="K207">
        <v>4.3200000000000002E-2</v>
      </c>
      <c r="L207">
        <v>0.89029999999999998</v>
      </c>
      <c r="M207">
        <v>4.07E-2</v>
      </c>
      <c r="N207">
        <v>0.45629999999999998</v>
      </c>
      <c r="O207">
        <v>1.1299999999999999E-2</v>
      </c>
      <c r="P207">
        <v>0.156</v>
      </c>
      <c r="Q207" s="1">
        <v>61733.25</v>
      </c>
      <c r="R207">
        <v>0.19320000000000001</v>
      </c>
      <c r="S207">
        <v>0.1915</v>
      </c>
      <c r="T207">
        <v>0.61529999999999996</v>
      </c>
      <c r="U207">
        <v>16.829999999999998</v>
      </c>
      <c r="V207" s="1">
        <v>80488.62</v>
      </c>
      <c r="W207">
        <v>143.19999999999999</v>
      </c>
      <c r="X207" s="1">
        <v>158595.29999999999</v>
      </c>
      <c r="Y207">
        <v>0.72619999999999996</v>
      </c>
      <c r="Z207">
        <v>0.1802</v>
      </c>
      <c r="AA207">
        <v>9.3600000000000003E-2</v>
      </c>
      <c r="AB207">
        <v>0.27379999999999999</v>
      </c>
      <c r="AC207">
        <v>158.6</v>
      </c>
      <c r="AD207" s="1">
        <v>4801.72</v>
      </c>
      <c r="AE207">
        <v>517.45000000000005</v>
      </c>
      <c r="AF207" s="1">
        <v>143991.35</v>
      </c>
      <c r="AG207" t="s">
        <v>3</v>
      </c>
      <c r="AH207" s="1">
        <v>34548</v>
      </c>
      <c r="AI207" s="1">
        <v>55055.6</v>
      </c>
      <c r="AJ207">
        <v>45.63</v>
      </c>
      <c r="AK207">
        <v>27.47</v>
      </c>
      <c r="AL207">
        <v>32.89</v>
      </c>
      <c r="AM207">
        <v>3.9</v>
      </c>
      <c r="AN207" s="1">
        <v>1208.17</v>
      </c>
      <c r="AO207">
        <v>1.0246</v>
      </c>
      <c r="AP207" s="1">
        <v>1412.96</v>
      </c>
      <c r="AQ207" s="1">
        <v>1946.97</v>
      </c>
      <c r="AR207" s="1">
        <v>6762.49</v>
      </c>
      <c r="AS207">
        <v>728.91</v>
      </c>
      <c r="AT207">
        <v>315.02</v>
      </c>
      <c r="AU207" s="1">
        <v>11166.35</v>
      </c>
      <c r="AV207" s="1">
        <v>5640.17</v>
      </c>
      <c r="AW207">
        <v>0.4471</v>
      </c>
      <c r="AX207" s="1">
        <v>4825.43</v>
      </c>
      <c r="AY207">
        <v>0.38250000000000001</v>
      </c>
      <c r="AZ207" s="1">
        <v>1275.21</v>
      </c>
      <c r="BA207">
        <v>0.1011</v>
      </c>
      <c r="BB207">
        <v>873.3</v>
      </c>
      <c r="BC207">
        <v>6.9199999999999998E-2</v>
      </c>
      <c r="BD207" s="1">
        <v>12614.12</v>
      </c>
      <c r="BE207" s="1">
        <v>4648.3</v>
      </c>
      <c r="BF207">
        <v>1.2484999999999999</v>
      </c>
      <c r="BG207">
        <v>0.52749999999999997</v>
      </c>
      <c r="BH207">
        <v>0.2296</v>
      </c>
      <c r="BI207">
        <v>0.2014</v>
      </c>
      <c r="BJ207">
        <v>2.5999999999999999E-2</v>
      </c>
      <c r="BK207">
        <v>1.55E-2</v>
      </c>
    </row>
    <row r="208" spans="1:63" x14ac:dyDescent="0.25">
      <c r="A208" t="s">
        <v>209</v>
      </c>
      <c r="B208">
        <v>46193</v>
      </c>
      <c r="C208">
        <v>130.94999999999999</v>
      </c>
      <c r="D208">
        <v>11.04</v>
      </c>
      <c r="E208" s="1">
        <v>1445.07</v>
      </c>
      <c r="F208" s="1">
        <v>1430.88</v>
      </c>
      <c r="G208">
        <v>2.3999999999999998E-3</v>
      </c>
      <c r="H208">
        <v>2.9999999999999997E-4</v>
      </c>
      <c r="I208">
        <v>6.0000000000000001E-3</v>
      </c>
      <c r="J208">
        <v>1E-3</v>
      </c>
      <c r="K208">
        <v>1.8599999999999998E-2</v>
      </c>
      <c r="L208">
        <v>0.94320000000000004</v>
      </c>
      <c r="M208">
        <v>2.8500000000000001E-2</v>
      </c>
      <c r="N208">
        <v>0.34970000000000001</v>
      </c>
      <c r="O208">
        <v>1.5E-3</v>
      </c>
      <c r="P208">
        <v>0.14729999999999999</v>
      </c>
      <c r="Q208" s="1">
        <v>57686.26</v>
      </c>
      <c r="R208">
        <v>0.2107</v>
      </c>
      <c r="S208">
        <v>0.19320000000000001</v>
      </c>
      <c r="T208">
        <v>0.59609999999999996</v>
      </c>
      <c r="U208">
        <v>13.11</v>
      </c>
      <c r="V208" s="1">
        <v>72244.59</v>
      </c>
      <c r="W208">
        <v>105.73</v>
      </c>
      <c r="X208" s="1">
        <v>181701.17</v>
      </c>
      <c r="Y208">
        <v>0.79779999999999995</v>
      </c>
      <c r="Z208">
        <v>7.2599999999999998E-2</v>
      </c>
      <c r="AA208">
        <v>0.12959999999999999</v>
      </c>
      <c r="AB208">
        <v>0.20219999999999999</v>
      </c>
      <c r="AC208">
        <v>181.7</v>
      </c>
      <c r="AD208" s="1">
        <v>4730.46</v>
      </c>
      <c r="AE208">
        <v>493.5</v>
      </c>
      <c r="AF208" s="1">
        <v>164859.1</v>
      </c>
      <c r="AG208" t="s">
        <v>3</v>
      </c>
      <c r="AH208" s="1">
        <v>37455</v>
      </c>
      <c r="AI208" s="1">
        <v>56966.34</v>
      </c>
      <c r="AJ208">
        <v>35.9</v>
      </c>
      <c r="AK208">
        <v>24.12</v>
      </c>
      <c r="AL208">
        <v>26.67</v>
      </c>
      <c r="AM208">
        <v>4.1500000000000004</v>
      </c>
      <c r="AN208" s="1">
        <v>1428.07</v>
      </c>
      <c r="AO208">
        <v>1.1974</v>
      </c>
      <c r="AP208" s="1">
        <v>1445.57</v>
      </c>
      <c r="AQ208" s="1">
        <v>2250.9899999999998</v>
      </c>
      <c r="AR208" s="1">
        <v>6574.27</v>
      </c>
      <c r="AS208">
        <v>594.6</v>
      </c>
      <c r="AT208">
        <v>350.44</v>
      </c>
      <c r="AU208" s="1">
        <v>11215.87</v>
      </c>
      <c r="AV208" s="1">
        <v>6020.7</v>
      </c>
      <c r="AW208">
        <v>0.46279999999999999</v>
      </c>
      <c r="AX208" s="1">
        <v>4768.3900000000003</v>
      </c>
      <c r="AY208">
        <v>0.36649999999999999</v>
      </c>
      <c r="AZ208" s="1">
        <v>1492.22</v>
      </c>
      <c r="BA208">
        <v>0.1147</v>
      </c>
      <c r="BB208">
        <v>729.34</v>
      </c>
      <c r="BC208">
        <v>5.6099999999999997E-2</v>
      </c>
      <c r="BD208" s="1">
        <v>13010.65</v>
      </c>
      <c r="BE208" s="1">
        <v>5316</v>
      </c>
      <c r="BF208">
        <v>1.4944999999999999</v>
      </c>
      <c r="BG208">
        <v>0.53549999999999998</v>
      </c>
      <c r="BH208">
        <v>0.2306</v>
      </c>
      <c r="BI208">
        <v>0.17730000000000001</v>
      </c>
      <c r="BJ208">
        <v>3.1899999999999998E-2</v>
      </c>
      <c r="BK208">
        <v>2.47E-2</v>
      </c>
    </row>
    <row r="209" spans="1:63" x14ac:dyDescent="0.25">
      <c r="A209" t="s">
        <v>210</v>
      </c>
      <c r="B209">
        <v>45864</v>
      </c>
      <c r="C209">
        <v>96.62</v>
      </c>
      <c r="D209">
        <v>11.12</v>
      </c>
      <c r="E209" s="1">
        <v>1074.68</v>
      </c>
      <c r="F209" s="1">
        <v>1030.44</v>
      </c>
      <c r="G209">
        <v>1.4E-3</v>
      </c>
      <c r="H209">
        <v>5.0000000000000001E-4</v>
      </c>
      <c r="I209">
        <v>6.7000000000000002E-3</v>
      </c>
      <c r="J209">
        <v>1E-3</v>
      </c>
      <c r="K209">
        <v>0.02</v>
      </c>
      <c r="L209">
        <v>0.94720000000000004</v>
      </c>
      <c r="M209">
        <v>2.3199999999999998E-2</v>
      </c>
      <c r="N209">
        <v>0.4032</v>
      </c>
      <c r="O209">
        <v>3.2000000000000002E-3</v>
      </c>
      <c r="P209">
        <v>0.1489</v>
      </c>
      <c r="Q209" s="1">
        <v>56073.41</v>
      </c>
      <c r="R209">
        <v>0.20849999999999999</v>
      </c>
      <c r="S209">
        <v>0.18970000000000001</v>
      </c>
      <c r="T209">
        <v>0.6018</v>
      </c>
      <c r="U209">
        <v>10.9</v>
      </c>
      <c r="V209" s="1">
        <v>64910.97</v>
      </c>
      <c r="W209">
        <v>94.72</v>
      </c>
      <c r="X209" s="1">
        <v>178324.35</v>
      </c>
      <c r="Y209">
        <v>0.77529999999999999</v>
      </c>
      <c r="Z209">
        <v>9.1200000000000003E-2</v>
      </c>
      <c r="AA209">
        <v>0.13350000000000001</v>
      </c>
      <c r="AB209">
        <v>0.22470000000000001</v>
      </c>
      <c r="AC209">
        <v>178.32</v>
      </c>
      <c r="AD209" s="1">
        <v>5080.76</v>
      </c>
      <c r="AE209">
        <v>520.98</v>
      </c>
      <c r="AF209" s="1">
        <v>160353.60000000001</v>
      </c>
      <c r="AG209" t="s">
        <v>3</v>
      </c>
      <c r="AH209" s="1">
        <v>34580</v>
      </c>
      <c r="AI209" s="1">
        <v>52497.16</v>
      </c>
      <c r="AJ209">
        <v>38.79</v>
      </c>
      <c r="AK209">
        <v>25.99</v>
      </c>
      <c r="AL209">
        <v>28.87</v>
      </c>
      <c r="AM209">
        <v>4.3600000000000003</v>
      </c>
      <c r="AN209" s="1">
        <v>1532.87</v>
      </c>
      <c r="AO209">
        <v>1.2859</v>
      </c>
      <c r="AP209" s="1">
        <v>1677.73</v>
      </c>
      <c r="AQ209" s="1">
        <v>2516.79</v>
      </c>
      <c r="AR209" s="1">
        <v>7011.5</v>
      </c>
      <c r="AS209">
        <v>665.64</v>
      </c>
      <c r="AT209">
        <v>327.08999999999997</v>
      </c>
      <c r="AU209" s="1">
        <v>12198.75</v>
      </c>
      <c r="AV209" s="1">
        <v>7201.71</v>
      </c>
      <c r="AW209">
        <v>0.4859</v>
      </c>
      <c r="AX209" s="1">
        <v>5055.9799999999996</v>
      </c>
      <c r="AY209">
        <v>0.34110000000000001</v>
      </c>
      <c r="AZ209" s="1">
        <v>1611.94</v>
      </c>
      <c r="BA209">
        <v>0.10879999999999999</v>
      </c>
      <c r="BB209">
        <v>951.25</v>
      </c>
      <c r="BC209">
        <v>6.4199999999999993E-2</v>
      </c>
      <c r="BD209" s="1">
        <v>14820.87</v>
      </c>
      <c r="BE209" s="1">
        <v>6049.67</v>
      </c>
      <c r="BF209">
        <v>1.7636000000000001</v>
      </c>
      <c r="BG209">
        <v>0.50470000000000004</v>
      </c>
      <c r="BH209">
        <v>0.23100000000000001</v>
      </c>
      <c r="BI209">
        <v>0.21290000000000001</v>
      </c>
      <c r="BJ209">
        <v>3.5200000000000002E-2</v>
      </c>
      <c r="BK209">
        <v>1.61E-2</v>
      </c>
    </row>
    <row r="210" spans="1:63" x14ac:dyDescent="0.25">
      <c r="A210" t="s">
        <v>211</v>
      </c>
      <c r="B210">
        <v>44073</v>
      </c>
      <c r="C210">
        <v>7.4</v>
      </c>
      <c r="D210">
        <v>282.23</v>
      </c>
      <c r="E210" s="1">
        <v>2088.4899999999998</v>
      </c>
      <c r="F210" s="1">
        <v>2082.37</v>
      </c>
      <c r="G210">
        <v>4.0500000000000001E-2</v>
      </c>
      <c r="H210">
        <v>6.9999999999999999E-4</v>
      </c>
      <c r="I210">
        <v>3.61E-2</v>
      </c>
      <c r="J210">
        <v>8.0000000000000004E-4</v>
      </c>
      <c r="K210">
        <v>3.8100000000000002E-2</v>
      </c>
      <c r="L210">
        <v>0.83989999999999998</v>
      </c>
      <c r="M210">
        <v>4.3999999999999997E-2</v>
      </c>
      <c r="N210">
        <v>8.8900000000000007E-2</v>
      </c>
      <c r="O210">
        <v>1.9400000000000001E-2</v>
      </c>
      <c r="P210">
        <v>0.1104</v>
      </c>
      <c r="Q210" s="1">
        <v>79266.929999999993</v>
      </c>
      <c r="R210">
        <v>0.12690000000000001</v>
      </c>
      <c r="S210">
        <v>0.1615</v>
      </c>
      <c r="T210">
        <v>0.71160000000000001</v>
      </c>
      <c r="U210">
        <v>15.94</v>
      </c>
      <c r="V210" s="1">
        <v>102430.58</v>
      </c>
      <c r="W210">
        <v>130.19999999999999</v>
      </c>
      <c r="X210" s="1">
        <v>291551.96999999997</v>
      </c>
      <c r="Y210">
        <v>0.8034</v>
      </c>
      <c r="Z210">
        <v>0.16969999999999999</v>
      </c>
      <c r="AA210">
        <v>2.69E-2</v>
      </c>
      <c r="AB210">
        <v>0.1966</v>
      </c>
      <c r="AC210">
        <v>291.55</v>
      </c>
      <c r="AD210" s="1">
        <v>12548.59</v>
      </c>
      <c r="AE210" s="1">
        <v>1306.02</v>
      </c>
      <c r="AF210" s="1">
        <v>291199.49</v>
      </c>
      <c r="AG210" t="s">
        <v>3</v>
      </c>
      <c r="AH210" s="1">
        <v>61406</v>
      </c>
      <c r="AI210" s="1">
        <v>136488.92000000001</v>
      </c>
      <c r="AJ210">
        <v>95.35</v>
      </c>
      <c r="AK210">
        <v>44.79</v>
      </c>
      <c r="AL210">
        <v>60.86</v>
      </c>
      <c r="AM210">
        <v>4.96</v>
      </c>
      <c r="AN210" s="1">
        <v>3461.99</v>
      </c>
      <c r="AO210">
        <v>0.6552</v>
      </c>
      <c r="AP210" s="1">
        <v>1956.46</v>
      </c>
      <c r="AQ210" s="1">
        <v>2150.4299999999998</v>
      </c>
      <c r="AR210" s="1">
        <v>8868.19</v>
      </c>
      <c r="AS210">
        <v>905.04</v>
      </c>
      <c r="AT210">
        <v>549.96</v>
      </c>
      <c r="AU210" s="1">
        <v>14430.08</v>
      </c>
      <c r="AV210" s="1">
        <v>2769.48</v>
      </c>
      <c r="AW210">
        <v>0.1736</v>
      </c>
      <c r="AX210" s="1">
        <v>11594.99</v>
      </c>
      <c r="AY210">
        <v>0.72699999999999998</v>
      </c>
      <c r="AZ210" s="1">
        <v>1216.08</v>
      </c>
      <c r="BA210">
        <v>7.6200000000000004E-2</v>
      </c>
      <c r="BB210">
        <v>368.21</v>
      </c>
      <c r="BC210">
        <v>2.3099999999999999E-2</v>
      </c>
      <c r="BD210" s="1">
        <v>15948.76</v>
      </c>
      <c r="BE210" s="1">
        <v>1182.95</v>
      </c>
      <c r="BF210">
        <v>9.2100000000000001E-2</v>
      </c>
      <c r="BG210">
        <v>0.59709999999999996</v>
      </c>
      <c r="BH210">
        <v>0.2147</v>
      </c>
      <c r="BI210">
        <v>0.1429</v>
      </c>
      <c r="BJ210">
        <v>2.8299999999999999E-2</v>
      </c>
      <c r="BK210">
        <v>1.6899999999999998E-2</v>
      </c>
    </row>
    <row r="211" spans="1:63" x14ac:dyDescent="0.25">
      <c r="A211" t="s">
        <v>212</v>
      </c>
      <c r="B211">
        <v>45393</v>
      </c>
      <c r="C211">
        <v>39.33</v>
      </c>
      <c r="D211">
        <v>78.430000000000007</v>
      </c>
      <c r="E211" s="1">
        <v>3084.89</v>
      </c>
      <c r="F211" s="1">
        <v>2999.96</v>
      </c>
      <c r="G211">
        <v>3.15E-2</v>
      </c>
      <c r="H211">
        <v>5.0000000000000001E-4</v>
      </c>
      <c r="I211">
        <v>1.8599999999999998E-2</v>
      </c>
      <c r="J211">
        <v>8.0000000000000004E-4</v>
      </c>
      <c r="K211">
        <v>3.1099999999999999E-2</v>
      </c>
      <c r="L211">
        <v>0.88300000000000001</v>
      </c>
      <c r="M211">
        <v>3.4500000000000003E-2</v>
      </c>
      <c r="N211">
        <v>9.2100000000000001E-2</v>
      </c>
      <c r="O211">
        <v>1.03E-2</v>
      </c>
      <c r="P211">
        <v>0.1046</v>
      </c>
      <c r="Q211" s="1">
        <v>73292.88</v>
      </c>
      <c r="R211">
        <v>0.15409999999999999</v>
      </c>
      <c r="S211">
        <v>0.17449999999999999</v>
      </c>
      <c r="T211">
        <v>0.6714</v>
      </c>
      <c r="U211">
        <v>19.04</v>
      </c>
      <c r="V211" s="1">
        <v>93976.42</v>
      </c>
      <c r="W211">
        <v>159.6</v>
      </c>
      <c r="X211" s="1">
        <v>268906.55</v>
      </c>
      <c r="Y211">
        <v>0.85699999999999998</v>
      </c>
      <c r="Z211">
        <v>0.10349999999999999</v>
      </c>
      <c r="AA211">
        <v>3.95E-2</v>
      </c>
      <c r="AB211">
        <v>0.14299999999999999</v>
      </c>
      <c r="AC211">
        <v>268.91000000000003</v>
      </c>
      <c r="AD211" s="1">
        <v>10039.94</v>
      </c>
      <c r="AE211" s="1">
        <v>1097.69</v>
      </c>
      <c r="AF211" s="1">
        <v>279566.96000000002</v>
      </c>
      <c r="AG211" t="s">
        <v>3</v>
      </c>
      <c r="AH211" s="1">
        <v>57297</v>
      </c>
      <c r="AI211" s="1">
        <v>136404.73000000001</v>
      </c>
      <c r="AJ211">
        <v>74.27</v>
      </c>
      <c r="AK211">
        <v>37.380000000000003</v>
      </c>
      <c r="AL211">
        <v>44.1</v>
      </c>
      <c r="AM211">
        <v>4.6399999999999997</v>
      </c>
      <c r="AN211" s="1">
        <v>1781.68</v>
      </c>
      <c r="AO211">
        <v>0.62480000000000002</v>
      </c>
      <c r="AP211" s="1">
        <v>1534.73</v>
      </c>
      <c r="AQ211" s="1">
        <v>2121.29</v>
      </c>
      <c r="AR211" s="1">
        <v>7511.99</v>
      </c>
      <c r="AS211">
        <v>754.07</v>
      </c>
      <c r="AT211">
        <v>411.32</v>
      </c>
      <c r="AU211" s="1">
        <v>12333.4</v>
      </c>
      <c r="AV211" s="1">
        <v>2916.37</v>
      </c>
      <c r="AW211">
        <v>0.21990000000000001</v>
      </c>
      <c r="AX211" s="1">
        <v>8943.92</v>
      </c>
      <c r="AY211">
        <v>0.67449999999999999</v>
      </c>
      <c r="AZ211" s="1">
        <v>1035.1300000000001</v>
      </c>
      <c r="BA211">
        <v>7.8100000000000003E-2</v>
      </c>
      <c r="BB211">
        <v>365.14</v>
      </c>
      <c r="BC211">
        <v>2.75E-2</v>
      </c>
      <c r="BD211" s="1">
        <v>13260.56</v>
      </c>
      <c r="BE211" s="1">
        <v>1387.49</v>
      </c>
      <c r="BF211">
        <v>0.1132</v>
      </c>
      <c r="BG211">
        <v>0.58950000000000002</v>
      </c>
      <c r="BH211">
        <v>0.22639999999999999</v>
      </c>
      <c r="BI211">
        <v>0.1409</v>
      </c>
      <c r="BJ211">
        <v>2.8400000000000002E-2</v>
      </c>
      <c r="BK211">
        <v>1.4800000000000001E-2</v>
      </c>
    </row>
    <row r="212" spans="1:63" x14ac:dyDescent="0.25">
      <c r="A212" t="s">
        <v>213</v>
      </c>
      <c r="B212">
        <v>49619</v>
      </c>
      <c r="C212">
        <v>74.67</v>
      </c>
      <c r="D212">
        <v>10.5</v>
      </c>
      <c r="E212">
        <v>784.19</v>
      </c>
      <c r="F212">
        <v>762.26</v>
      </c>
      <c r="G212">
        <v>1.6999999999999999E-3</v>
      </c>
      <c r="H212">
        <v>5.0000000000000001E-4</v>
      </c>
      <c r="I212">
        <v>2.8999999999999998E-3</v>
      </c>
      <c r="J212">
        <v>1.1000000000000001E-3</v>
      </c>
      <c r="K212">
        <v>1.09E-2</v>
      </c>
      <c r="L212">
        <v>0.96419999999999995</v>
      </c>
      <c r="M212">
        <v>1.8700000000000001E-2</v>
      </c>
      <c r="N212">
        <v>0.42180000000000001</v>
      </c>
      <c r="O212">
        <v>2.3999999999999998E-3</v>
      </c>
      <c r="P212">
        <v>0.1497</v>
      </c>
      <c r="Q212" s="1">
        <v>54447.14</v>
      </c>
      <c r="R212">
        <v>0.27300000000000002</v>
      </c>
      <c r="S212">
        <v>0.18110000000000001</v>
      </c>
      <c r="T212">
        <v>0.54579999999999995</v>
      </c>
      <c r="U212">
        <v>7.8</v>
      </c>
      <c r="V212" s="1">
        <v>68842.850000000006</v>
      </c>
      <c r="W212">
        <v>95.92</v>
      </c>
      <c r="X212" s="1">
        <v>188408.37</v>
      </c>
      <c r="Y212">
        <v>0.69569999999999999</v>
      </c>
      <c r="Z212">
        <v>6.2899999999999998E-2</v>
      </c>
      <c r="AA212">
        <v>0.24129999999999999</v>
      </c>
      <c r="AB212">
        <v>0.30430000000000001</v>
      </c>
      <c r="AC212">
        <v>188.41</v>
      </c>
      <c r="AD212" s="1">
        <v>5562.37</v>
      </c>
      <c r="AE212">
        <v>509.99</v>
      </c>
      <c r="AF212" s="1">
        <v>166130.54</v>
      </c>
      <c r="AG212" t="s">
        <v>3</v>
      </c>
      <c r="AH212" s="1">
        <v>34580</v>
      </c>
      <c r="AI212" s="1">
        <v>53558.69</v>
      </c>
      <c r="AJ212">
        <v>37.4</v>
      </c>
      <c r="AK212">
        <v>25.83</v>
      </c>
      <c r="AL212">
        <v>28.78</v>
      </c>
      <c r="AM212">
        <v>4.33</v>
      </c>
      <c r="AN212" s="1">
        <v>1837.54</v>
      </c>
      <c r="AO212">
        <v>1.1814</v>
      </c>
      <c r="AP212" s="1">
        <v>2055.81</v>
      </c>
      <c r="AQ212" s="1">
        <v>2446.4499999999998</v>
      </c>
      <c r="AR212" s="1">
        <v>7030.2</v>
      </c>
      <c r="AS212">
        <v>584.27</v>
      </c>
      <c r="AT212">
        <v>361.4</v>
      </c>
      <c r="AU212" s="1">
        <v>12478.14</v>
      </c>
      <c r="AV212" s="1">
        <v>7124.24</v>
      </c>
      <c r="AW212">
        <v>0.46710000000000002</v>
      </c>
      <c r="AX212" s="1">
        <v>5524.61</v>
      </c>
      <c r="AY212">
        <v>0.36220000000000002</v>
      </c>
      <c r="AZ212" s="1">
        <v>1679.75</v>
      </c>
      <c r="BA212">
        <v>0.1101</v>
      </c>
      <c r="BB212">
        <v>923.16</v>
      </c>
      <c r="BC212">
        <v>6.0499999999999998E-2</v>
      </c>
      <c r="BD212" s="1">
        <v>15251.76</v>
      </c>
      <c r="BE212" s="1">
        <v>5990.08</v>
      </c>
      <c r="BF212">
        <v>1.7751999999999999</v>
      </c>
      <c r="BG212">
        <v>0.50229999999999997</v>
      </c>
      <c r="BH212">
        <v>0.22409999999999999</v>
      </c>
      <c r="BI212">
        <v>0.21379999999999999</v>
      </c>
      <c r="BJ212">
        <v>3.4000000000000002E-2</v>
      </c>
      <c r="BK212">
        <v>2.58E-2</v>
      </c>
    </row>
    <row r="213" spans="1:63" x14ac:dyDescent="0.25">
      <c r="A213" t="s">
        <v>214</v>
      </c>
      <c r="B213">
        <v>50013</v>
      </c>
      <c r="C213">
        <v>36.29</v>
      </c>
      <c r="D213">
        <v>125.64</v>
      </c>
      <c r="E213" s="1">
        <v>4558.8100000000004</v>
      </c>
      <c r="F213" s="1">
        <v>4406.25</v>
      </c>
      <c r="G213">
        <v>2.07E-2</v>
      </c>
      <c r="H213">
        <v>5.0000000000000001E-4</v>
      </c>
      <c r="I213">
        <v>2.6700000000000002E-2</v>
      </c>
      <c r="J213">
        <v>1.1000000000000001E-3</v>
      </c>
      <c r="K213">
        <v>4.0899999999999999E-2</v>
      </c>
      <c r="L213">
        <v>0.86819999999999997</v>
      </c>
      <c r="M213">
        <v>4.1799999999999997E-2</v>
      </c>
      <c r="N213">
        <v>0.20680000000000001</v>
      </c>
      <c r="O213">
        <v>1.23E-2</v>
      </c>
      <c r="P213">
        <v>0.1283</v>
      </c>
      <c r="Q213" s="1">
        <v>69103.240000000005</v>
      </c>
      <c r="R213">
        <v>0.17269999999999999</v>
      </c>
      <c r="S213">
        <v>0.19539999999999999</v>
      </c>
      <c r="T213">
        <v>0.63190000000000002</v>
      </c>
      <c r="U213">
        <v>25.7</v>
      </c>
      <c r="V213" s="1">
        <v>95604.79</v>
      </c>
      <c r="W213">
        <v>173.87</v>
      </c>
      <c r="X213" s="1">
        <v>203960.28</v>
      </c>
      <c r="Y213">
        <v>0.77539999999999998</v>
      </c>
      <c r="Z213">
        <v>0.1744</v>
      </c>
      <c r="AA213">
        <v>5.0200000000000002E-2</v>
      </c>
      <c r="AB213">
        <v>0.22459999999999999</v>
      </c>
      <c r="AC213">
        <v>203.96</v>
      </c>
      <c r="AD213" s="1">
        <v>7663.78</v>
      </c>
      <c r="AE213">
        <v>824.69</v>
      </c>
      <c r="AF213" s="1">
        <v>186666.75</v>
      </c>
      <c r="AG213" t="s">
        <v>3</v>
      </c>
      <c r="AH213" s="1">
        <v>43473</v>
      </c>
      <c r="AI213" s="1">
        <v>74379.44</v>
      </c>
      <c r="AJ213">
        <v>64.23</v>
      </c>
      <c r="AK213">
        <v>35.74</v>
      </c>
      <c r="AL213">
        <v>40.28</v>
      </c>
      <c r="AM213">
        <v>4.66</v>
      </c>
      <c r="AN213">
        <v>0</v>
      </c>
      <c r="AO213">
        <v>0.76259999999999994</v>
      </c>
      <c r="AP213" s="1">
        <v>1389.3</v>
      </c>
      <c r="AQ213" s="1">
        <v>2013.23</v>
      </c>
      <c r="AR213" s="1">
        <v>6774.76</v>
      </c>
      <c r="AS213">
        <v>740.28</v>
      </c>
      <c r="AT213">
        <v>386.19</v>
      </c>
      <c r="AU213" s="1">
        <v>11303.76</v>
      </c>
      <c r="AV213" s="1">
        <v>3987.08</v>
      </c>
      <c r="AW213">
        <v>0.32619999999999999</v>
      </c>
      <c r="AX213" s="1">
        <v>6792.51</v>
      </c>
      <c r="AY213">
        <v>0.55579999999999996</v>
      </c>
      <c r="AZ213">
        <v>942.95</v>
      </c>
      <c r="BA213">
        <v>7.7200000000000005E-2</v>
      </c>
      <c r="BB213">
        <v>498.41</v>
      </c>
      <c r="BC213">
        <v>4.0800000000000003E-2</v>
      </c>
      <c r="BD213" s="1">
        <v>12220.94</v>
      </c>
      <c r="BE213" s="1">
        <v>2709.24</v>
      </c>
      <c r="BF213">
        <v>0.42920000000000003</v>
      </c>
      <c r="BG213">
        <v>0.58160000000000001</v>
      </c>
      <c r="BH213">
        <v>0.2301</v>
      </c>
      <c r="BI213">
        <v>0.1452</v>
      </c>
      <c r="BJ213">
        <v>2.6800000000000001E-2</v>
      </c>
      <c r="BK213">
        <v>1.6299999999999999E-2</v>
      </c>
    </row>
    <row r="214" spans="1:63" x14ac:dyDescent="0.25">
      <c r="A214" t="s">
        <v>215</v>
      </c>
      <c r="B214">
        <v>50559</v>
      </c>
      <c r="C214">
        <v>72.430000000000007</v>
      </c>
      <c r="D214">
        <v>17.059999999999999</v>
      </c>
      <c r="E214" s="1">
        <v>1235.95</v>
      </c>
      <c r="F214" s="1">
        <v>1220.24</v>
      </c>
      <c r="G214">
        <v>3.3999999999999998E-3</v>
      </c>
      <c r="H214">
        <v>2.0000000000000001E-4</v>
      </c>
      <c r="I214">
        <v>6.4000000000000003E-3</v>
      </c>
      <c r="J214">
        <v>1.1000000000000001E-3</v>
      </c>
      <c r="K214">
        <v>3.1699999999999999E-2</v>
      </c>
      <c r="L214">
        <v>0.9284</v>
      </c>
      <c r="M214">
        <v>2.8799999999999999E-2</v>
      </c>
      <c r="N214">
        <v>0.2883</v>
      </c>
      <c r="O214">
        <v>3.8999999999999998E-3</v>
      </c>
      <c r="P214">
        <v>0.13550000000000001</v>
      </c>
      <c r="Q214" s="1">
        <v>59841.68</v>
      </c>
      <c r="R214">
        <v>0.1852</v>
      </c>
      <c r="S214">
        <v>0.18290000000000001</v>
      </c>
      <c r="T214">
        <v>0.63190000000000002</v>
      </c>
      <c r="U214">
        <v>10.199999999999999</v>
      </c>
      <c r="V214" s="1">
        <v>76992.41</v>
      </c>
      <c r="W214">
        <v>116.16</v>
      </c>
      <c r="X214" s="1">
        <v>205873.37</v>
      </c>
      <c r="Y214">
        <v>0.73270000000000002</v>
      </c>
      <c r="Z214">
        <v>8.9800000000000005E-2</v>
      </c>
      <c r="AA214">
        <v>0.17749999999999999</v>
      </c>
      <c r="AB214">
        <v>0.26729999999999998</v>
      </c>
      <c r="AC214">
        <v>205.87</v>
      </c>
      <c r="AD214" s="1">
        <v>6360.23</v>
      </c>
      <c r="AE214">
        <v>589.47</v>
      </c>
      <c r="AF214" s="1">
        <v>175808.49</v>
      </c>
      <c r="AG214" t="s">
        <v>3</v>
      </c>
      <c r="AH214" s="1">
        <v>36422</v>
      </c>
      <c r="AI214" s="1">
        <v>59417.57</v>
      </c>
      <c r="AJ214">
        <v>45.93</v>
      </c>
      <c r="AK214">
        <v>26.15</v>
      </c>
      <c r="AL214">
        <v>30.92</v>
      </c>
      <c r="AM214">
        <v>4.42</v>
      </c>
      <c r="AN214" s="1">
        <v>1586.54</v>
      </c>
      <c r="AO214">
        <v>1.1226</v>
      </c>
      <c r="AP214" s="1">
        <v>1517.82</v>
      </c>
      <c r="AQ214" s="1">
        <v>2112.7600000000002</v>
      </c>
      <c r="AR214" s="1">
        <v>6804.03</v>
      </c>
      <c r="AS214">
        <v>616.29999999999995</v>
      </c>
      <c r="AT214">
        <v>299.72000000000003</v>
      </c>
      <c r="AU214" s="1">
        <v>11350.63</v>
      </c>
      <c r="AV214" s="1">
        <v>5488.75</v>
      </c>
      <c r="AW214">
        <v>0.40670000000000001</v>
      </c>
      <c r="AX214" s="1">
        <v>5625.87</v>
      </c>
      <c r="AY214">
        <v>0.41689999999999999</v>
      </c>
      <c r="AZ214" s="1">
        <v>1688.35</v>
      </c>
      <c r="BA214">
        <v>0.12509999999999999</v>
      </c>
      <c r="BB214">
        <v>691.33</v>
      </c>
      <c r="BC214">
        <v>5.1200000000000002E-2</v>
      </c>
      <c r="BD214" s="1">
        <v>13494.31</v>
      </c>
      <c r="BE214" s="1">
        <v>4673.26</v>
      </c>
      <c r="BF214">
        <v>1.0853999999999999</v>
      </c>
      <c r="BG214">
        <v>0.53879999999999995</v>
      </c>
      <c r="BH214">
        <v>0.23039999999999999</v>
      </c>
      <c r="BI214">
        <v>0.1845</v>
      </c>
      <c r="BJ214">
        <v>3.1300000000000001E-2</v>
      </c>
      <c r="BK214">
        <v>1.5100000000000001E-2</v>
      </c>
    </row>
    <row r="215" spans="1:63" x14ac:dyDescent="0.25">
      <c r="A215" t="s">
        <v>216</v>
      </c>
      <c r="B215">
        <v>47266</v>
      </c>
      <c r="C215">
        <v>94.62</v>
      </c>
      <c r="D215">
        <v>14.94</v>
      </c>
      <c r="E215" s="1">
        <v>1413.21</v>
      </c>
      <c r="F215" s="1">
        <v>1372.72</v>
      </c>
      <c r="G215">
        <v>4.1000000000000003E-3</v>
      </c>
      <c r="H215">
        <v>2.9999999999999997E-4</v>
      </c>
      <c r="I215">
        <v>6.4999999999999997E-3</v>
      </c>
      <c r="J215">
        <v>1E-3</v>
      </c>
      <c r="K215">
        <v>3.27E-2</v>
      </c>
      <c r="L215">
        <v>0.92779999999999996</v>
      </c>
      <c r="M215">
        <v>2.7699999999999999E-2</v>
      </c>
      <c r="N215">
        <v>0.30940000000000001</v>
      </c>
      <c r="O215">
        <v>3.8E-3</v>
      </c>
      <c r="P215">
        <v>0.1326</v>
      </c>
      <c r="Q215" s="1">
        <v>59412.77</v>
      </c>
      <c r="R215">
        <v>0.20250000000000001</v>
      </c>
      <c r="S215">
        <v>0.2097</v>
      </c>
      <c r="T215">
        <v>0.58779999999999999</v>
      </c>
      <c r="U215">
        <v>11.03</v>
      </c>
      <c r="V215" s="1">
        <v>74949.460000000006</v>
      </c>
      <c r="W215">
        <v>122.76</v>
      </c>
      <c r="X215" s="1">
        <v>219964.46</v>
      </c>
      <c r="Y215">
        <v>0.69350000000000001</v>
      </c>
      <c r="Z215">
        <v>0.1007</v>
      </c>
      <c r="AA215">
        <v>0.20580000000000001</v>
      </c>
      <c r="AB215">
        <v>0.30649999999999999</v>
      </c>
      <c r="AC215">
        <v>219.96</v>
      </c>
      <c r="AD215" s="1">
        <v>6943.72</v>
      </c>
      <c r="AE215">
        <v>576.99</v>
      </c>
      <c r="AF215" s="1">
        <v>182921.2</v>
      </c>
      <c r="AG215" t="s">
        <v>3</v>
      </c>
      <c r="AH215" s="1">
        <v>38003</v>
      </c>
      <c r="AI215" s="1">
        <v>59396.28</v>
      </c>
      <c r="AJ215">
        <v>45.58</v>
      </c>
      <c r="AK215">
        <v>26.93</v>
      </c>
      <c r="AL215">
        <v>31.47</v>
      </c>
      <c r="AM215">
        <v>4.37</v>
      </c>
      <c r="AN215" s="1">
        <v>1694.54</v>
      </c>
      <c r="AO215">
        <v>1.1236999999999999</v>
      </c>
      <c r="AP215" s="1">
        <v>1516.45</v>
      </c>
      <c r="AQ215" s="1">
        <v>2079.69</v>
      </c>
      <c r="AR215" s="1">
        <v>6816.8</v>
      </c>
      <c r="AS215">
        <v>666.75</v>
      </c>
      <c r="AT215">
        <v>332</v>
      </c>
      <c r="AU215" s="1">
        <v>11411.68</v>
      </c>
      <c r="AV215" s="1">
        <v>5284.77</v>
      </c>
      <c r="AW215">
        <v>0.38719999999999999</v>
      </c>
      <c r="AX215" s="1">
        <v>6143.7</v>
      </c>
      <c r="AY215">
        <v>0.45019999999999999</v>
      </c>
      <c r="AZ215" s="1">
        <v>1536.35</v>
      </c>
      <c r="BA215">
        <v>0.11260000000000001</v>
      </c>
      <c r="BB215">
        <v>682.35</v>
      </c>
      <c r="BC215">
        <v>0.05</v>
      </c>
      <c r="BD215" s="1">
        <v>13647.16</v>
      </c>
      <c r="BE215" s="1">
        <v>4238.74</v>
      </c>
      <c r="BF215">
        <v>1.0032000000000001</v>
      </c>
      <c r="BG215">
        <v>0.53249999999999997</v>
      </c>
      <c r="BH215">
        <v>0.22789999999999999</v>
      </c>
      <c r="BI215">
        <v>0.18920000000000001</v>
      </c>
      <c r="BJ215">
        <v>3.1399999999999997E-2</v>
      </c>
      <c r="BK215">
        <v>1.9E-2</v>
      </c>
    </row>
    <row r="216" spans="1:63" x14ac:dyDescent="0.25">
      <c r="A216" t="s">
        <v>217</v>
      </c>
      <c r="B216">
        <v>45401</v>
      </c>
      <c r="C216">
        <v>137.94999999999999</v>
      </c>
      <c r="D216">
        <v>12.39</v>
      </c>
      <c r="E216" s="1">
        <v>1709.35</v>
      </c>
      <c r="F216" s="1">
        <v>1618.74</v>
      </c>
      <c r="G216">
        <v>2.8E-3</v>
      </c>
      <c r="H216">
        <v>4.0000000000000002E-4</v>
      </c>
      <c r="I216">
        <v>8.3000000000000001E-3</v>
      </c>
      <c r="J216">
        <v>6.9999999999999999E-4</v>
      </c>
      <c r="K216">
        <v>2.2700000000000001E-2</v>
      </c>
      <c r="L216">
        <v>0.93369999999999997</v>
      </c>
      <c r="M216">
        <v>3.1399999999999997E-2</v>
      </c>
      <c r="N216">
        <v>0.52049999999999996</v>
      </c>
      <c r="O216">
        <v>2.5999999999999999E-3</v>
      </c>
      <c r="P216">
        <v>0.16789999999999999</v>
      </c>
      <c r="Q216" s="1">
        <v>54626.71</v>
      </c>
      <c r="R216">
        <v>0.2198</v>
      </c>
      <c r="S216">
        <v>0.2099</v>
      </c>
      <c r="T216">
        <v>0.57030000000000003</v>
      </c>
      <c r="U216">
        <v>13.09</v>
      </c>
      <c r="V216" s="1">
        <v>78215.64</v>
      </c>
      <c r="W216">
        <v>125.33</v>
      </c>
      <c r="X216" s="1">
        <v>177422.41</v>
      </c>
      <c r="Y216">
        <v>0.62609999999999999</v>
      </c>
      <c r="Z216">
        <v>0.1527</v>
      </c>
      <c r="AA216">
        <v>0.2213</v>
      </c>
      <c r="AB216">
        <v>0.37390000000000001</v>
      </c>
      <c r="AC216">
        <v>177.42</v>
      </c>
      <c r="AD216" s="1">
        <v>4707.12</v>
      </c>
      <c r="AE216">
        <v>418.39</v>
      </c>
      <c r="AF216" s="1">
        <v>148961.32999999999</v>
      </c>
      <c r="AG216" t="s">
        <v>3</v>
      </c>
      <c r="AH216" s="1">
        <v>32218</v>
      </c>
      <c r="AI216" s="1">
        <v>50147.4</v>
      </c>
      <c r="AJ216">
        <v>34.96</v>
      </c>
      <c r="AK216">
        <v>23.64</v>
      </c>
      <c r="AL216">
        <v>25.86</v>
      </c>
      <c r="AM216">
        <v>3.98</v>
      </c>
      <c r="AN216" s="1">
        <v>1297.19</v>
      </c>
      <c r="AO216">
        <v>1.0627</v>
      </c>
      <c r="AP216" s="1">
        <v>1496.03</v>
      </c>
      <c r="AQ216" s="1">
        <v>2227.62</v>
      </c>
      <c r="AR216" s="1">
        <v>6977.48</v>
      </c>
      <c r="AS216">
        <v>578.99</v>
      </c>
      <c r="AT216">
        <v>273.29000000000002</v>
      </c>
      <c r="AU216" s="1">
        <v>11553.41</v>
      </c>
      <c r="AV216" s="1">
        <v>7169.04</v>
      </c>
      <c r="AW216">
        <v>0.51219999999999999</v>
      </c>
      <c r="AX216" s="1">
        <v>4386.82</v>
      </c>
      <c r="AY216">
        <v>0.31340000000000001</v>
      </c>
      <c r="AZ216" s="1">
        <v>1256.24</v>
      </c>
      <c r="BA216">
        <v>8.9700000000000002E-2</v>
      </c>
      <c r="BB216" s="1">
        <v>1185.32</v>
      </c>
      <c r="BC216">
        <v>8.4699999999999998E-2</v>
      </c>
      <c r="BD216" s="1">
        <v>13997.42</v>
      </c>
      <c r="BE216" s="1">
        <v>6054.94</v>
      </c>
      <c r="BF216">
        <v>1.9897</v>
      </c>
      <c r="BG216">
        <v>0.51990000000000003</v>
      </c>
      <c r="BH216">
        <v>0.2336</v>
      </c>
      <c r="BI216">
        <v>0.1938</v>
      </c>
      <c r="BJ216">
        <v>3.4700000000000002E-2</v>
      </c>
      <c r="BK216">
        <v>1.7999999999999999E-2</v>
      </c>
    </row>
    <row r="217" spans="1:63" x14ac:dyDescent="0.25">
      <c r="A217" t="s">
        <v>218</v>
      </c>
      <c r="B217">
        <v>46235</v>
      </c>
      <c r="C217">
        <v>53.14</v>
      </c>
      <c r="D217">
        <v>30.51</v>
      </c>
      <c r="E217" s="1">
        <v>1621.27</v>
      </c>
      <c r="F217" s="1">
        <v>1553.6</v>
      </c>
      <c r="G217">
        <v>7.9000000000000008E-3</v>
      </c>
      <c r="H217">
        <v>5.0000000000000001E-4</v>
      </c>
      <c r="I217">
        <v>1.1599999999999999E-2</v>
      </c>
      <c r="J217">
        <v>1.1999999999999999E-3</v>
      </c>
      <c r="K217">
        <v>2.5700000000000001E-2</v>
      </c>
      <c r="L217">
        <v>0.92179999999999995</v>
      </c>
      <c r="M217">
        <v>3.1399999999999997E-2</v>
      </c>
      <c r="N217">
        <v>0.32719999999999999</v>
      </c>
      <c r="O217">
        <v>5.0000000000000001E-3</v>
      </c>
      <c r="P217">
        <v>0.13339999999999999</v>
      </c>
      <c r="Q217" s="1">
        <v>60083.43</v>
      </c>
      <c r="R217">
        <v>0.19009999999999999</v>
      </c>
      <c r="S217">
        <v>0.2077</v>
      </c>
      <c r="T217">
        <v>0.60219999999999996</v>
      </c>
      <c r="U217">
        <v>11.24</v>
      </c>
      <c r="V217" s="1">
        <v>81480.72</v>
      </c>
      <c r="W217">
        <v>138.9</v>
      </c>
      <c r="X217" s="1">
        <v>203532.28</v>
      </c>
      <c r="Y217">
        <v>0.74180000000000001</v>
      </c>
      <c r="Z217">
        <v>0.15490000000000001</v>
      </c>
      <c r="AA217">
        <v>0.1033</v>
      </c>
      <c r="AB217">
        <v>0.25819999999999999</v>
      </c>
      <c r="AC217">
        <v>203.53</v>
      </c>
      <c r="AD217" s="1">
        <v>6340.58</v>
      </c>
      <c r="AE217">
        <v>629.52</v>
      </c>
      <c r="AF217" s="1">
        <v>178267.74</v>
      </c>
      <c r="AG217" t="s">
        <v>3</v>
      </c>
      <c r="AH217" s="1">
        <v>38363</v>
      </c>
      <c r="AI217" s="1">
        <v>63282.7</v>
      </c>
      <c r="AJ217">
        <v>48.73</v>
      </c>
      <c r="AK217">
        <v>28.84</v>
      </c>
      <c r="AL217">
        <v>31.71</v>
      </c>
      <c r="AM217">
        <v>4.8600000000000003</v>
      </c>
      <c r="AN217" s="1">
        <v>1929.27</v>
      </c>
      <c r="AO217">
        <v>0.99009999999999998</v>
      </c>
      <c r="AP217" s="1">
        <v>1461.35</v>
      </c>
      <c r="AQ217" s="1">
        <v>2029.54</v>
      </c>
      <c r="AR217" s="1">
        <v>6491.58</v>
      </c>
      <c r="AS217">
        <v>643.33000000000004</v>
      </c>
      <c r="AT217">
        <v>288.64999999999998</v>
      </c>
      <c r="AU217" s="1">
        <v>10914.45</v>
      </c>
      <c r="AV217" s="1">
        <v>4873.07</v>
      </c>
      <c r="AW217">
        <v>0.38379999999999997</v>
      </c>
      <c r="AX217" s="1">
        <v>5893.39</v>
      </c>
      <c r="AY217">
        <v>0.4642</v>
      </c>
      <c r="AZ217" s="1">
        <v>1321.29</v>
      </c>
      <c r="BA217">
        <v>0.1041</v>
      </c>
      <c r="BB217">
        <v>607.74</v>
      </c>
      <c r="BC217">
        <v>4.7899999999999998E-2</v>
      </c>
      <c r="BD217" s="1">
        <v>12695.49</v>
      </c>
      <c r="BE217" s="1">
        <v>3548.2</v>
      </c>
      <c r="BF217">
        <v>0.7157</v>
      </c>
      <c r="BG217">
        <v>0.53380000000000005</v>
      </c>
      <c r="BH217">
        <v>0.2152</v>
      </c>
      <c r="BI217">
        <v>0.2026</v>
      </c>
      <c r="BJ217">
        <v>3.09E-2</v>
      </c>
      <c r="BK217">
        <v>1.7500000000000002E-2</v>
      </c>
    </row>
    <row r="218" spans="1:63" x14ac:dyDescent="0.25">
      <c r="A218" t="s">
        <v>219</v>
      </c>
      <c r="B218">
        <v>44099</v>
      </c>
      <c r="C218">
        <v>92.76</v>
      </c>
      <c r="D218">
        <v>22.57</v>
      </c>
      <c r="E218" s="1">
        <v>2094.0500000000002</v>
      </c>
      <c r="F218" s="1">
        <v>2019.36</v>
      </c>
      <c r="G218">
        <v>5.3E-3</v>
      </c>
      <c r="H218">
        <v>3.5999999999999999E-3</v>
      </c>
      <c r="I218">
        <v>1.04E-2</v>
      </c>
      <c r="J218">
        <v>1.1000000000000001E-3</v>
      </c>
      <c r="K218">
        <v>3.2399999999999998E-2</v>
      </c>
      <c r="L218">
        <v>0.91390000000000005</v>
      </c>
      <c r="M218">
        <v>3.3399999999999999E-2</v>
      </c>
      <c r="N218">
        <v>0.44769999999999999</v>
      </c>
      <c r="O218">
        <v>6.0000000000000001E-3</v>
      </c>
      <c r="P218">
        <v>0.15720000000000001</v>
      </c>
      <c r="Q218" s="1">
        <v>57833.73</v>
      </c>
      <c r="R218">
        <v>0.24079999999999999</v>
      </c>
      <c r="S218">
        <v>0.191</v>
      </c>
      <c r="T218">
        <v>0.56830000000000003</v>
      </c>
      <c r="U218">
        <v>15.03</v>
      </c>
      <c r="V218" s="1">
        <v>78675.42</v>
      </c>
      <c r="W218">
        <v>134.13999999999999</v>
      </c>
      <c r="X218" s="1">
        <v>153963.44</v>
      </c>
      <c r="Y218">
        <v>0.73250000000000004</v>
      </c>
      <c r="Z218">
        <v>0.1719</v>
      </c>
      <c r="AA218">
        <v>9.5699999999999993E-2</v>
      </c>
      <c r="AB218">
        <v>0.26750000000000002</v>
      </c>
      <c r="AC218">
        <v>153.96</v>
      </c>
      <c r="AD218" s="1">
        <v>4317.8</v>
      </c>
      <c r="AE218">
        <v>491.6</v>
      </c>
      <c r="AF218" s="1">
        <v>139754.22</v>
      </c>
      <c r="AG218" t="s">
        <v>3</v>
      </c>
      <c r="AH218" s="1">
        <v>33913</v>
      </c>
      <c r="AI218" s="1">
        <v>52696.32</v>
      </c>
      <c r="AJ218">
        <v>40.79</v>
      </c>
      <c r="AK218">
        <v>25.77</v>
      </c>
      <c r="AL218">
        <v>30</v>
      </c>
      <c r="AM218">
        <v>3.94</v>
      </c>
      <c r="AN218" s="1">
        <v>1105.47</v>
      </c>
      <c r="AO218">
        <v>1.0833999999999999</v>
      </c>
      <c r="AP218" s="1">
        <v>1435.25</v>
      </c>
      <c r="AQ218" s="1">
        <v>1974.65</v>
      </c>
      <c r="AR218" s="1">
        <v>6631.39</v>
      </c>
      <c r="AS218">
        <v>714.28</v>
      </c>
      <c r="AT218">
        <v>297.45999999999998</v>
      </c>
      <c r="AU218" s="1">
        <v>11053.03</v>
      </c>
      <c r="AV218" s="1">
        <v>6030.04</v>
      </c>
      <c r="AW218">
        <v>0.47160000000000002</v>
      </c>
      <c r="AX218" s="1">
        <v>4494.04</v>
      </c>
      <c r="AY218">
        <v>0.35149999999999998</v>
      </c>
      <c r="AZ218" s="1">
        <v>1293.6199999999999</v>
      </c>
      <c r="BA218">
        <v>0.1012</v>
      </c>
      <c r="BB218">
        <v>969.25</v>
      </c>
      <c r="BC218">
        <v>7.5800000000000006E-2</v>
      </c>
      <c r="BD218" s="1">
        <v>12786.95</v>
      </c>
      <c r="BE218" s="1">
        <v>4987.4399999999996</v>
      </c>
      <c r="BF218">
        <v>1.4574</v>
      </c>
      <c r="BG218">
        <v>0.52959999999999996</v>
      </c>
      <c r="BH218">
        <v>0.23200000000000001</v>
      </c>
      <c r="BI218">
        <v>0.189</v>
      </c>
      <c r="BJ218">
        <v>3.0700000000000002E-2</v>
      </c>
      <c r="BK218">
        <v>1.8700000000000001E-2</v>
      </c>
    </row>
    <row r="219" spans="1:63" x14ac:dyDescent="0.25">
      <c r="A219" t="s">
        <v>220</v>
      </c>
      <c r="B219">
        <v>46979</v>
      </c>
      <c r="C219">
        <v>28.95</v>
      </c>
      <c r="D219">
        <v>198.98</v>
      </c>
      <c r="E219" s="1">
        <v>5760.82</v>
      </c>
      <c r="F219" s="1">
        <v>5258.3</v>
      </c>
      <c r="G219">
        <v>2.5000000000000001E-2</v>
      </c>
      <c r="H219">
        <v>1.8E-3</v>
      </c>
      <c r="I219">
        <v>0.23880000000000001</v>
      </c>
      <c r="J219">
        <v>1.2999999999999999E-3</v>
      </c>
      <c r="K219">
        <v>0.1045</v>
      </c>
      <c r="L219">
        <v>0.53700000000000003</v>
      </c>
      <c r="M219">
        <v>9.1499999999999998E-2</v>
      </c>
      <c r="N219">
        <v>0.65229999999999999</v>
      </c>
      <c r="O219">
        <v>4.9599999999999998E-2</v>
      </c>
      <c r="P219">
        <v>0.1668</v>
      </c>
      <c r="Q219" s="1">
        <v>64983.59</v>
      </c>
      <c r="R219">
        <v>0.21510000000000001</v>
      </c>
      <c r="S219">
        <v>0.21659999999999999</v>
      </c>
      <c r="T219">
        <v>0.56830000000000003</v>
      </c>
      <c r="U219">
        <v>35.159999999999997</v>
      </c>
      <c r="V219" s="1">
        <v>90626.05</v>
      </c>
      <c r="W219">
        <v>159.63</v>
      </c>
      <c r="X219" s="1">
        <v>119877.84</v>
      </c>
      <c r="Y219">
        <v>0.6825</v>
      </c>
      <c r="Z219">
        <v>0.25890000000000002</v>
      </c>
      <c r="AA219">
        <v>5.8599999999999999E-2</v>
      </c>
      <c r="AB219">
        <v>0.3175</v>
      </c>
      <c r="AC219">
        <v>119.88</v>
      </c>
      <c r="AD219" s="1">
        <v>4853.42</v>
      </c>
      <c r="AE219">
        <v>538.52</v>
      </c>
      <c r="AF219" s="1">
        <v>111314.2</v>
      </c>
      <c r="AG219" t="s">
        <v>3</v>
      </c>
      <c r="AH219" s="1">
        <v>32272</v>
      </c>
      <c r="AI219" s="1">
        <v>49320.6</v>
      </c>
      <c r="AJ219">
        <v>60.14</v>
      </c>
      <c r="AK219">
        <v>38.76</v>
      </c>
      <c r="AL219">
        <v>43.88</v>
      </c>
      <c r="AM219">
        <v>4.9000000000000004</v>
      </c>
      <c r="AN219" s="1">
        <v>1224.53</v>
      </c>
      <c r="AO219">
        <v>1.0713999999999999</v>
      </c>
      <c r="AP219" s="1">
        <v>1494.09</v>
      </c>
      <c r="AQ219" s="1">
        <v>2108.27</v>
      </c>
      <c r="AR219" s="1">
        <v>7029.29</v>
      </c>
      <c r="AS219">
        <v>807.51</v>
      </c>
      <c r="AT219">
        <v>421.82</v>
      </c>
      <c r="AU219" s="1">
        <v>11860.99</v>
      </c>
      <c r="AV219" s="1">
        <v>6647.84</v>
      </c>
      <c r="AW219">
        <v>0.48930000000000001</v>
      </c>
      <c r="AX219" s="1">
        <v>4800.95</v>
      </c>
      <c r="AY219">
        <v>0.35339999999999999</v>
      </c>
      <c r="AZ219">
        <v>970.84</v>
      </c>
      <c r="BA219">
        <v>7.1499999999999994E-2</v>
      </c>
      <c r="BB219" s="1">
        <v>1166.77</v>
      </c>
      <c r="BC219">
        <v>8.5900000000000004E-2</v>
      </c>
      <c r="BD219" s="1">
        <v>13586.4</v>
      </c>
      <c r="BE219" s="1">
        <v>4655.7700000000004</v>
      </c>
      <c r="BF219">
        <v>1.4651000000000001</v>
      </c>
      <c r="BG219">
        <v>0.54500000000000004</v>
      </c>
      <c r="BH219">
        <v>0.20649999999999999</v>
      </c>
      <c r="BI219">
        <v>0.21160000000000001</v>
      </c>
      <c r="BJ219">
        <v>2.3400000000000001E-2</v>
      </c>
      <c r="BK219">
        <v>1.3599999999999999E-2</v>
      </c>
    </row>
    <row r="220" spans="1:63" x14ac:dyDescent="0.25">
      <c r="A220" t="s">
        <v>221</v>
      </c>
      <c r="B220">
        <v>44107</v>
      </c>
      <c r="C220">
        <v>29.19</v>
      </c>
      <c r="D220">
        <v>323.57</v>
      </c>
      <c r="E220" s="1">
        <v>9445.17</v>
      </c>
      <c r="F220" s="1">
        <v>7735.58</v>
      </c>
      <c r="G220">
        <v>1.2800000000000001E-2</v>
      </c>
      <c r="H220">
        <v>1.1999999999999999E-3</v>
      </c>
      <c r="I220">
        <v>0.27700000000000002</v>
      </c>
      <c r="J220">
        <v>1.4E-3</v>
      </c>
      <c r="K220">
        <v>0.10539999999999999</v>
      </c>
      <c r="L220">
        <v>0.51359999999999995</v>
      </c>
      <c r="M220">
        <v>8.8499999999999995E-2</v>
      </c>
      <c r="N220">
        <v>0.68220000000000003</v>
      </c>
      <c r="O220">
        <v>5.1799999999999999E-2</v>
      </c>
      <c r="P220">
        <v>0.18360000000000001</v>
      </c>
      <c r="Q220" s="1">
        <v>65650.149999999994</v>
      </c>
      <c r="R220">
        <v>0.22789999999999999</v>
      </c>
      <c r="S220">
        <v>0.2029</v>
      </c>
      <c r="T220">
        <v>0.56910000000000005</v>
      </c>
      <c r="U220">
        <v>58.02</v>
      </c>
      <c r="V220" s="1">
        <v>90766.46</v>
      </c>
      <c r="W220">
        <v>160.94999999999999</v>
      </c>
      <c r="X220" s="1">
        <v>101651.65</v>
      </c>
      <c r="Y220">
        <v>0.68069999999999997</v>
      </c>
      <c r="Z220">
        <v>0.26119999999999999</v>
      </c>
      <c r="AA220">
        <v>5.8099999999999999E-2</v>
      </c>
      <c r="AB220">
        <v>0.31929999999999997</v>
      </c>
      <c r="AC220">
        <v>101.65</v>
      </c>
      <c r="AD220" s="1">
        <v>4481.83</v>
      </c>
      <c r="AE220">
        <v>524.39</v>
      </c>
      <c r="AF220" s="1">
        <v>95892.81</v>
      </c>
      <c r="AG220" t="s">
        <v>3</v>
      </c>
      <c r="AH220" s="1">
        <v>29708</v>
      </c>
      <c r="AI220" s="1">
        <v>45491.44</v>
      </c>
      <c r="AJ220">
        <v>61.74</v>
      </c>
      <c r="AK220">
        <v>41.08</v>
      </c>
      <c r="AL220">
        <v>48.01</v>
      </c>
      <c r="AM220">
        <v>4.71</v>
      </c>
      <c r="AN220">
        <v>910.44</v>
      </c>
      <c r="AO220">
        <v>1.0793999999999999</v>
      </c>
      <c r="AP220" s="1">
        <v>1709.16</v>
      </c>
      <c r="AQ220" s="1">
        <v>2230.73</v>
      </c>
      <c r="AR220" s="1">
        <v>7560.88</v>
      </c>
      <c r="AS220">
        <v>908.14</v>
      </c>
      <c r="AT220">
        <v>474.17</v>
      </c>
      <c r="AU220" s="1">
        <v>12883.08</v>
      </c>
      <c r="AV220" s="1">
        <v>8755.93</v>
      </c>
      <c r="AW220">
        <v>0.54869999999999997</v>
      </c>
      <c r="AX220" s="1">
        <v>4934.3500000000004</v>
      </c>
      <c r="AY220">
        <v>0.30919999999999997</v>
      </c>
      <c r="AZ220">
        <v>820.34</v>
      </c>
      <c r="BA220">
        <v>5.1400000000000001E-2</v>
      </c>
      <c r="BB220" s="1">
        <v>1446.76</v>
      </c>
      <c r="BC220">
        <v>9.0700000000000003E-2</v>
      </c>
      <c r="BD220" s="1">
        <v>15957.38</v>
      </c>
      <c r="BE220" s="1">
        <v>5068.54</v>
      </c>
      <c r="BF220">
        <v>1.9307000000000001</v>
      </c>
      <c r="BG220">
        <v>0.51400000000000001</v>
      </c>
      <c r="BH220">
        <v>0.19739999999999999</v>
      </c>
      <c r="BI220">
        <v>0.25330000000000003</v>
      </c>
      <c r="BJ220">
        <v>2.3400000000000001E-2</v>
      </c>
      <c r="BK220">
        <v>1.2E-2</v>
      </c>
    </row>
    <row r="221" spans="1:63" x14ac:dyDescent="0.25">
      <c r="A221" t="s">
        <v>222</v>
      </c>
      <c r="B221">
        <v>46953</v>
      </c>
      <c r="C221">
        <v>28.14</v>
      </c>
      <c r="D221">
        <v>99.98</v>
      </c>
      <c r="E221" s="1">
        <v>2813.77</v>
      </c>
      <c r="F221" s="1">
        <v>2647.8</v>
      </c>
      <c r="G221">
        <v>9.4999999999999998E-3</v>
      </c>
      <c r="H221">
        <v>6.9999999999999999E-4</v>
      </c>
      <c r="I221">
        <v>7.2999999999999995E-2</v>
      </c>
      <c r="J221">
        <v>1.4E-3</v>
      </c>
      <c r="K221">
        <v>7.3200000000000001E-2</v>
      </c>
      <c r="L221">
        <v>0.76539999999999997</v>
      </c>
      <c r="M221">
        <v>7.6700000000000004E-2</v>
      </c>
      <c r="N221">
        <v>0.59630000000000005</v>
      </c>
      <c r="O221">
        <v>2.1999999999999999E-2</v>
      </c>
      <c r="P221">
        <v>0.15790000000000001</v>
      </c>
      <c r="Q221" s="1">
        <v>61866.67</v>
      </c>
      <c r="R221">
        <v>0.19239999999999999</v>
      </c>
      <c r="S221">
        <v>0.186</v>
      </c>
      <c r="T221">
        <v>0.62160000000000004</v>
      </c>
      <c r="U221">
        <v>18.27</v>
      </c>
      <c r="V221" s="1">
        <v>84316.36</v>
      </c>
      <c r="W221">
        <v>150.13</v>
      </c>
      <c r="X221" s="1">
        <v>113564.54</v>
      </c>
      <c r="Y221">
        <v>0.72250000000000003</v>
      </c>
      <c r="Z221">
        <v>0.23130000000000001</v>
      </c>
      <c r="AA221">
        <v>4.6199999999999998E-2</v>
      </c>
      <c r="AB221">
        <v>0.27750000000000002</v>
      </c>
      <c r="AC221">
        <v>113.56</v>
      </c>
      <c r="AD221" s="1">
        <v>4005.42</v>
      </c>
      <c r="AE221">
        <v>503.51</v>
      </c>
      <c r="AF221" s="1">
        <v>102389.89</v>
      </c>
      <c r="AG221" t="s">
        <v>3</v>
      </c>
      <c r="AH221" s="1">
        <v>31800</v>
      </c>
      <c r="AI221" s="1">
        <v>47265.3</v>
      </c>
      <c r="AJ221">
        <v>52.97</v>
      </c>
      <c r="AK221">
        <v>33.15</v>
      </c>
      <c r="AL221">
        <v>39.51</v>
      </c>
      <c r="AM221">
        <v>4.54</v>
      </c>
      <c r="AN221">
        <v>978.33</v>
      </c>
      <c r="AO221">
        <v>0.9345</v>
      </c>
      <c r="AP221" s="1">
        <v>1443.13</v>
      </c>
      <c r="AQ221" s="1">
        <v>1942.7</v>
      </c>
      <c r="AR221" s="1">
        <v>7037.79</v>
      </c>
      <c r="AS221">
        <v>715.64</v>
      </c>
      <c r="AT221">
        <v>351.46</v>
      </c>
      <c r="AU221" s="1">
        <v>11490.73</v>
      </c>
      <c r="AV221" s="1">
        <v>7262.5</v>
      </c>
      <c r="AW221">
        <v>0.5504</v>
      </c>
      <c r="AX221" s="1">
        <v>3757.65</v>
      </c>
      <c r="AY221">
        <v>0.2848</v>
      </c>
      <c r="AZ221" s="1">
        <v>1126.8800000000001</v>
      </c>
      <c r="BA221">
        <v>8.5400000000000004E-2</v>
      </c>
      <c r="BB221" s="1">
        <v>1047.82</v>
      </c>
      <c r="BC221">
        <v>7.9399999999999998E-2</v>
      </c>
      <c r="BD221" s="1">
        <v>13194.85</v>
      </c>
      <c r="BE221" s="1">
        <v>5610.97</v>
      </c>
      <c r="BF221">
        <v>1.9239999999999999</v>
      </c>
      <c r="BG221">
        <v>0.53139999999999998</v>
      </c>
      <c r="BH221">
        <v>0.224</v>
      </c>
      <c r="BI221">
        <v>0.2082</v>
      </c>
      <c r="BJ221">
        <v>2.1700000000000001E-2</v>
      </c>
      <c r="BK221">
        <v>1.47E-2</v>
      </c>
    </row>
    <row r="222" spans="1:63" x14ac:dyDescent="0.25">
      <c r="A222" t="s">
        <v>223</v>
      </c>
      <c r="B222">
        <v>47498</v>
      </c>
      <c r="C222">
        <v>91.48</v>
      </c>
      <c r="D222">
        <v>6.69</v>
      </c>
      <c r="E222">
        <v>611.79999999999995</v>
      </c>
      <c r="F222">
        <v>622.77</v>
      </c>
      <c r="G222">
        <v>1.5E-3</v>
      </c>
      <c r="H222">
        <v>5.0000000000000001E-4</v>
      </c>
      <c r="I222">
        <v>3.0999999999999999E-3</v>
      </c>
      <c r="J222">
        <v>8.9999999999999998E-4</v>
      </c>
      <c r="K222">
        <v>1.2200000000000001E-2</v>
      </c>
      <c r="L222">
        <v>0.96640000000000004</v>
      </c>
      <c r="M222">
        <v>1.54E-2</v>
      </c>
      <c r="N222">
        <v>0.3609</v>
      </c>
      <c r="O222">
        <v>2.5000000000000001E-3</v>
      </c>
      <c r="P222">
        <v>0.14649999999999999</v>
      </c>
      <c r="Q222" s="1">
        <v>53382.58</v>
      </c>
      <c r="R222">
        <v>0.24299999999999999</v>
      </c>
      <c r="S222">
        <v>0.19409999999999999</v>
      </c>
      <c r="T222">
        <v>0.56289999999999996</v>
      </c>
      <c r="U222">
        <v>7.15</v>
      </c>
      <c r="V222" s="1">
        <v>66021.27</v>
      </c>
      <c r="W222">
        <v>81.87</v>
      </c>
      <c r="X222" s="1">
        <v>245143.66</v>
      </c>
      <c r="Y222">
        <v>0.55220000000000002</v>
      </c>
      <c r="Z222">
        <v>5.96E-2</v>
      </c>
      <c r="AA222">
        <v>0.38819999999999999</v>
      </c>
      <c r="AB222">
        <v>0.44779999999999998</v>
      </c>
      <c r="AC222">
        <v>245.14</v>
      </c>
      <c r="AD222" s="1">
        <v>7259.81</v>
      </c>
      <c r="AE222">
        <v>495.53</v>
      </c>
      <c r="AF222" s="1">
        <v>184529.57</v>
      </c>
      <c r="AG222" t="s">
        <v>3</v>
      </c>
      <c r="AH222" s="1">
        <v>34479</v>
      </c>
      <c r="AI222" s="1">
        <v>54239.5</v>
      </c>
      <c r="AJ222">
        <v>35.450000000000003</v>
      </c>
      <c r="AK222">
        <v>25.1</v>
      </c>
      <c r="AL222">
        <v>26.73</v>
      </c>
      <c r="AM222">
        <v>4.63</v>
      </c>
      <c r="AN222" s="1">
        <v>1666.3</v>
      </c>
      <c r="AO222">
        <v>1.3342000000000001</v>
      </c>
      <c r="AP222" s="1">
        <v>2177.98</v>
      </c>
      <c r="AQ222" s="1">
        <v>3087.35</v>
      </c>
      <c r="AR222" s="1">
        <v>7302.58</v>
      </c>
      <c r="AS222">
        <v>668.68</v>
      </c>
      <c r="AT222">
        <v>421.41</v>
      </c>
      <c r="AU222" s="1">
        <v>13658</v>
      </c>
      <c r="AV222" s="1">
        <v>7402.02</v>
      </c>
      <c r="AW222">
        <v>0.43759999999999999</v>
      </c>
      <c r="AX222" s="1">
        <v>6493.11</v>
      </c>
      <c r="AY222">
        <v>0.38390000000000002</v>
      </c>
      <c r="AZ222" s="1">
        <v>2179.91</v>
      </c>
      <c r="BA222">
        <v>0.12889999999999999</v>
      </c>
      <c r="BB222">
        <v>840.16</v>
      </c>
      <c r="BC222">
        <v>4.9700000000000001E-2</v>
      </c>
      <c r="BD222" s="1">
        <v>16915.22</v>
      </c>
      <c r="BE222" s="1">
        <v>6746.77</v>
      </c>
      <c r="BF222">
        <v>2.1202000000000001</v>
      </c>
      <c r="BG222">
        <v>0.49530000000000002</v>
      </c>
      <c r="BH222">
        <v>0.22689999999999999</v>
      </c>
      <c r="BI222">
        <v>0.2205</v>
      </c>
      <c r="BJ222">
        <v>3.61E-2</v>
      </c>
      <c r="BK222">
        <v>2.1299999999999999E-2</v>
      </c>
    </row>
    <row r="223" spans="1:63" x14ac:dyDescent="0.25">
      <c r="A223" t="s">
        <v>224</v>
      </c>
      <c r="B223">
        <v>49791</v>
      </c>
      <c r="C223">
        <v>90.62</v>
      </c>
      <c r="D223">
        <v>9.75</v>
      </c>
      <c r="E223">
        <v>883.36</v>
      </c>
      <c r="F223">
        <v>870.6</v>
      </c>
      <c r="G223">
        <v>1.8E-3</v>
      </c>
      <c r="H223">
        <v>5.0000000000000001E-4</v>
      </c>
      <c r="I223">
        <v>4.7999999999999996E-3</v>
      </c>
      <c r="J223">
        <v>1.8E-3</v>
      </c>
      <c r="K223">
        <v>2.2499999999999999E-2</v>
      </c>
      <c r="L223">
        <v>0.9466</v>
      </c>
      <c r="M223">
        <v>2.2100000000000002E-2</v>
      </c>
      <c r="N223">
        <v>0.33929999999999999</v>
      </c>
      <c r="O223">
        <v>8.0000000000000004E-4</v>
      </c>
      <c r="P223">
        <v>0.14749999999999999</v>
      </c>
      <c r="Q223" s="1">
        <v>57004.24</v>
      </c>
      <c r="R223">
        <v>0.21640000000000001</v>
      </c>
      <c r="S223">
        <v>0.17030000000000001</v>
      </c>
      <c r="T223">
        <v>0.61319999999999997</v>
      </c>
      <c r="U223">
        <v>8.85</v>
      </c>
      <c r="V223" s="1">
        <v>65849.350000000006</v>
      </c>
      <c r="W223">
        <v>95.33</v>
      </c>
      <c r="X223" s="1">
        <v>178915.03</v>
      </c>
      <c r="Y223">
        <v>0.8</v>
      </c>
      <c r="Z223">
        <v>4.6699999999999998E-2</v>
      </c>
      <c r="AA223">
        <v>0.15329999999999999</v>
      </c>
      <c r="AB223">
        <v>0.2</v>
      </c>
      <c r="AC223">
        <v>178.92</v>
      </c>
      <c r="AD223" s="1">
        <v>5029.6899999999996</v>
      </c>
      <c r="AE223">
        <v>530.58000000000004</v>
      </c>
      <c r="AF223" s="1">
        <v>159321.41</v>
      </c>
      <c r="AG223" t="s">
        <v>3</v>
      </c>
      <c r="AH223" s="1">
        <v>36823</v>
      </c>
      <c r="AI223" s="1">
        <v>54519.43</v>
      </c>
      <c r="AJ223">
        <v>36.24</v>
      </c>
      <c r="AK223">
        <v>24.85</v>
      </c>
      <c r="AL223">
        <v>27.55</v>
      </c>
      <c r="AM223">
        <v>4.5999999999999996</v>
      </c>
      <c r="AN223" s="1">
        <v>1690.16</v>
      </c>
      <c r="AO223">
        <v>1.3715999999999999</v>
      </c>
      <c r="AP223" s="1">
        <v>1698.28</v>
      </c>
      <c r="AQ223" s="1">
        <v>2286.92</v>
      </c>
      <c r="AR223" s="1">
        <v>6888.24</v>
      </c>
      <c r="AS223">
        <v>658.94</v>
      </c>
      <c r="AT223">
        <v>327.58999999999997</v>
      </c>
      <c r="AU223" s="1">
        <v>11859.97</v>
      </c>
      <c r="AV223" s="1">
        <v>6783.85</v>
      </c>
      <c r="AW223">
        <v>0.46870000000000001</v>
      </c>
      <c r="AX223" s="1">
        <v>5084.1400000000003</v>
      </c>
      <c r="AY223">
        <v>0.3513</v>
      </c>
      <c r="AZ223" s="1">
        <v>1858.34</v>
      </c>
      <c r="BA223">
        <v>0.12839999999999999</v>
      </c>
      <c r="BB223">
        <v>746.77</v>
      </c>
      <c r="BC223">
        <v>5.16E-2</v>
      </c>
      <c r="BD223" s="1">
        <v>14473.1</v>
      </c>
      <c r="BE223" s="1">
        <v>5843.64</v>
      </c>
      <c r="BF223">
        <v>1.7528999999999999</v>
      </c>
      <c r="BG223">
        <v>0.50860000000000005</v>
      </c>
      <c r="BH223">
        <v>0.21709999999999999</v>
      </c>
      <c r="BI223">
        <v>0.20669999999999999</v>
      </c>
      <c r="BJ223">
        <v>3.3300000000000003E-2</v>
      </c>
      <c r="BK223">
        <v>3.4299999999999997E-2</v>
      </c>
    </row>
    <row r="224" spans="1:63" x14ac:dyDescent="0.25">
      <c r="A224" t="s">
        <v>225</v>
      </c>
      <c r="B224">
        <v>45245</v>
      </c>
      <c r="C224">
        <v>192.14</v>
      </c>
      <c r="D224">
        <v>7.82</v>
      </c>
      <c r="E224" s="1">
        <v>1503.29</v>
      </c>
      <c r="F224" s="1">
        <v>1399.85</v>
      </c>
      <c r="G224">
        <v>1.8E-3</v>
      </c>
      <c r="H224">
        <v>5.0000000000000001E-4</v>
      </c>
      <c r="I224">
        <v>6.4000000000000003E-3</v>
      </c>
      <c r="J224">
        <v>1E-3</v>
      </c>
      <c r="K224">
        <v>2.53E-2</v>
      </c>
      <c r="L224">
        <v>0.93640000000000001</v>
      </c>
      <c r="M224">
        <v>2.8500000000000001E-2</v>
      </c>
      <c r="N224">
        <v>0.46439999999999998</v>
      </c>
      <c r="O224">
        <v>3.2000000000000002E-3</v>
      </c>
      <c r="P224">
        <v>0.1595</v>
      </c>
      <c r="Q224" s="1">
        <v>56056.160000000003</v>
      </c>
      <c r="R224">
        <v>0.1822</v>
      </c>
      <c r="S224">
        <v>0.20760000000000001</v>
      </c>
      <c r="T224">
        <v>0.61019999999999996</v>
      </c>
      <c r="U224">
        <v>12.57</v>
      </c>
      <c r="V224" s="1">
        <v>73081.17</v>
      </c>
      <c r="W224">
        <v>114.62</v>
      </c>
      <c r="X224" s="1">
        <v>224781.96</v>
      </c>
      <c r="Y224">
        <v>0.61329999999999996</v>
      </c>
      <c r="Z224">
        <v>0.12479999999999999</v>
      </c>
      <c r="AA224">
        <v>0.26190000000000002</v>
      </c>
      <c r="AB224">
        <v>0.38669999999999999</v>
      </c>
      <c r="AC224">
        <v>224.78</v>
      </c>
      <c r="AD224" s="1">
        <v>6076.12</v>
      </c>
      <c r="AE224">
        <v>472.02</v>
      </c>
      <c r="AF224" s="1">
        <v>188278.49</v>
      </c>
      <c r="AG224" t="s">
        <v>3</v>
      </c>
      <c r="AH224" s="1">
        <v>33506</v>
      </c>
      <c r="AI224" s="1">
        <v>51572.7</v>
      </c>
      <c r="AJ224">
        <v>35.07</v>
      </c>
      <c r="AK224">
        <v>23.88</v>
      </c>
      <c r="AL224">
        <v>27.24</v>
      </c>
      <c r="AM224">
        <v>4.2300000000000004</v>
      </c>
      <c r="AN224" s="1">
        <v>1542.82</v>
      </c>
      <c r="AO224">
        <v>1.2321</v>
      </c>
      <c r="AP224" s="1">
        <v>1608.23</v>
      </c>
      <c r="AQ224" s="1">
        <v>2486.77</v>
      </c>
      <c r="AR224" s="1">
        <v>6956.2</v>
      </c>
      <c r="AS224">
        <v>674.89</v>
      </c>
      <c r="AT224">
        <v>331.13</v>
      </c>
      <c r="AU224" s="1">
        <v>12057.21</v>
      </c>
      <c r="AV224" s="1">
        <v>6807.92</v>
      </c>
      <c r="AW224">
        <v>0.46189999999999998</v>
      </c>
      <c r="AX224" s="1">
        <v>5616.84</v>
      </c>
      <c r="AY224">
        <v>0.38109999999999999</v>
      </c>
      <c r="AZ224" s="1">
        <v>1334.96</v>
      </c>
      <c r="BA224">
        <v>9.06E-2</v>
      </c>
      <c r="BB224">
        <v>978.63</v>
      </c>
      <c r="BC224">
        <v>6.6400000000000001E-2</v>
      </c>
      <c r="BD224" s="1">
        <v>14738.35</v>
      </c>
      <c r="BE224" s="1">
        <v>5366.47</v>
      </c>
      <c r="BF224">
        <v>1.6680999999999999</v>
      </c>
      <c r="BG224">
        <v>0.51429999999999998</v>
      </c>
      <c r="BH224">
        <v>0.2392</v>
      </c>
      <c r="BI224">
        <v>0.19350000000000001</v>
      </c>
      <c r="BJ224">
        <v>3.3500000000000002E-2</v>
      </c>
      <c r="BK224">
        <v>1.95E-2</v>
      </c>
    </row>
    <row r="225" spans="1:63" x14ac:dyDescent="0.25">
      <c r="A225" t="s">
        <v>226</v>
      </c>
      <c r="B225">
        <v>44115</v>
      </c>
      <c r="C225">
        <v>21.81</v>
      </c>
      <c r="D225">
        <v>87.77</v>
      </c>
      <c r="E225" s="1">
        <v>1914.16</v>
      </c>
      <c r="F225" s="1">
        <v>1814.74</v>
      </c>
      <c r="G225">
        <v>1.0699999999999999E-2</v>
      </c>
      <c r="H225">
        <v>5.0000000000000001E-4</v>
      </c>
      <c r="I225">
        <v>2.18E-2</v>
      </c>
      <c r="J225">
        <v>1E-3</v>
      </c>
      <c r="K225">
        <v>4.9399999999999999E-2</v>
      </c>
      <c r="L225">
        <v>0.86670000000000003</v>
      </c>
      <c r="M225">
        <v>4.9799999999999997E-2</v>
      </c>
      <c r="N225">
        <v>0.42020000000000002</v>
      </c>
      <c r="O225">
        <v>1.52E-2</v>
      </c>
      <c r="P225">
        <v>0.14680000000000001</v>
      </c>
      <c r="Q225" s="1">
        <v>63079.69</v>
      </c>
      <c r="R225">
        <v>0.17419999999999999</v>
      </c>
      <c r="S225">
        <v>0.17760000000000001</v>
      </c>
      <c r="T225">
        <v>0.64829999999999999</v>
      </c>
      <c r="U225">
        <v>13.81</v>
      </c>
      <c r="V225" s="1">
        <v>84863.6</v>
      </c>
      <c r="W225">
        <v>134.16</v>
      </c>
      <c r="X225" s="1">
        <v>165544.39000000001</v>
      </c>
      <c r="Y225">
        <v>0.68389999999999995</v>
      </c>
      <c r="Z225">
        <v>0.2477</v>
      </c>
      <c r="AA225">
        <v>6.8400000000000002E-2</v>
      </c>
      <c r="AB225">
        <v>0.31609999999999999</v>
      </c>
      <c r="AC225">
        <v>165.54</v>
      </c>
      <c r="AD225" s="1">
        <v>6401.7</v>
      </c>
      <c r="AE225">
        <v>634.82000000000005</v>
      </c>
      <c r="AF225" s="1">
        <v>148212.95000000001</v>
      </c>
      <c r="AG225" t="s">
        <v>3</v>
      </c>
      <c r="AH225" s="1">
        <v>34548</v>
      </c>
      <c r="AI225" s="1">
        <v>55693.74</v>
      </c>
      <c r="AJ225">
        <v>57.3</v>
      </c>
      <c r="AK225">
        <v>34.729999999999997</v>
      </c>
      <c r="AL225">
        <v>43.48</v>
      </c>
      <c r="AM225">
        <v>4.68</v>
      </c>
      <c r="AN225">
        <v>746.52</v>
      </c>
      <c r="AO225">
        <v>0.9587</v>
      </c>
      <c r="AP225" s="1">
        <v>1599.52</v>
      </c>
      <c r="AQ225" s="1">
        <v>1946.99</v>
      </c>
      <c r="AR225" s="1">
        <v>6818.74</v>
      </c>
      <c r="AS225">
        <v>673.41</v>
      </c>
      <c r="AT225">
        <v>375.63</v>
      </c>
      <c r="AU225" s="1">
        <v>11414.31</v>
      </c>
      <c r="AV225" s="1">
        <v>5288.44</v>
      </c>
      <c r="AW225">
        <v>0.39</v>
      </c>
      <c r="AX225" s="1">
        <v>5986.58</v>
      </c>
      <c r="AY225">
        <v>0.4415</v>
      </c>
      <c r="AZ225" s="1">
        <v>1457.78</v>
      </c>
      <c r="BA225">
        <v>0.1075</v>
      </c>
      <c r="BB225">
        <v>827.75</v>
      </c>
      <c r="BC225">
        <v>6.0999999999999999E-2</v>
      </c>
      <c r="BD225" s="1">
        <v>13560.55</v>
      </c>
      <c r="BE225" s="1">
        <v>3920</v>
      </c>
      <c r="BF225">
        <v>0.9546</v>
      </c>
      <c r="BG225">
        <v>0.54039999999999999</v>
      </c>
      <c r="BH225">
        <v>0.22439999999999999</v>
      </c>
      <c r="BI225">
        <v>0.19259999999999999</v>
      </c>
      <c r="BJ225">
        <v>2.4199999999999999E-2</v>
      </c>
      <c r="BK225">
        <v>1.84E-2</v>
      </c>
    </row>
    <row r="226" spans="1:63" x14ac:dyDescent="0.25">
      <c r="A226" t="s">
        <v>227</v>
      </c>
      <c r="B226">
        <v>45419</v>
      </c>
      <c r="C226">
        <v>68.48</v>
      </c>
      <c r="D226">
        <v>17.14</v>
      </c>
      <c r="E226" s="1">
        <v>1173.8699999999999</v>
      </c>
      <c r="F226" s="1">
        <v>1111.69</v>
      </c>
      <c r="G226">
        <v>4.1999999999999997E-3</v>
      </c>
      <c r="H226">
        <v>8.9999999999999998E-4</v>
      </c>
      <c r="I226">
        <v>8.8999999999999999E-3</v>
      </c>
      <c r="J226">
        <v>5.9999999999999995E-4</v>
      </c>
      <c r="K226">
        <v>5.3499999999999999E-2</v>
      </c>
      <c r="L226">
        <v>0.88680000000000003</v>
      </c>
      <c r="M226">
        <v>4.5199999999999997E-2</v>
      </c>
      <c r="N226">
        <v>0.40479999999999999</v>
      </c>
      <c r="O226">
        <v>6.6E-3</v>
      </c>
      <c r="P226">
        <v>0.14979999999999999</v>
      </c>
      <c r="Q226" s="1">
        <v>58267.199999999997</v>
      </c>
      <c r="R226">
        <v>0.18260000000000001</v>
      </c>
      <c r="S226">
        <v>0.21160000000000001</v>
      </c>
      <c r="T226">
        <v>0.60580000000000001</v>
      </c>
      <c r="U226">
        <v>9.52</v>
      </c>
      <c r="V226" s="1">
        <v>75271.92</v>
      </c>
      <c r="W226">
        <v>118.79</v>
      </c>
      <c r="X226" s="1">
        <v>179701.07</v>
      </c>
      <c r="Y226">
        <v>0.74619999999999997</v>
      </c>
      <c r="Z226">
        <v>0.16439999999999999</v>
      </c>
      <c r="AA226">
        <v>8.9399999999999993E-2</v>
      </c>
      <c r="AB226">
        <v>0.25380000000000003</v>
      </c>
      <c r="AC226">
        <v>179.7</v>
      </c>
      <c r="AD226" s="1">
        <v>5198.42</v>
      </c>
      <c r="AE226">
        <v>545.78</v>
      </c>
      <c r="AF226" s="1">
        <v>156922.10999999999</v>
      </c>
      <c r="AG226" t="s">
        <v>3</v>
      </c>
      <c r="AH226" s="1">
        <v>34670</v>
      </c>
      <c r="AI226" s="1">
        <v>55166.87</v>
      </c>
      <c r="AJ226">
        <v>44.94</v>
      </c>
      <c r="AK226">
        <v>25.27</v>
      </c>
      <c r="AL226">
        <v>31.84</v>
      </c>
      <c r="AM226">
        <v>4.34</v>
      </c>
      <c r="AN226" s="1">
        <v>1548.7</v>
      </c>
      <c r="AO226">
        <v>1.0999000000000001</v>
      </c>
      <c r="AP226" s="1">
        <v>1608.34</v>
      </c>
      <c r="AQ226" s="1">
        <v>2136.9299999999998</v>
      </c>
      <c r="AR226" s="1">
        <v>6844.92</v>
      </c>
      <c r="AS226">
        <v>708.25</v>
      </c>
      <c r="AT226">
        <v>359.8</v>
      </c>
      <c r="AU226" s="1">
        <v>11658.25</v>
      </c>
      <c r="AV226" s="1">
        <v>6119.11</v>
      </c>
      <c r="AW226">
        <v>0.44719999999999999</v>
      </c>
      <c r="AX226" s="1">
        <v>5201.43</v>
      </c>
      <c r="AY226">
        <v>0.38009999999999999</v>
      </c>
      <c r="AZ226" s="1">
        <v>1515.53</v>
      </c>
      <c r="BA226">
        <v>0.11070000000000001</v>
      </c>
      <c r="BB226">
        <v>848.3</v>
      </c>
      <c r="BC226">
        <v>6.2E-2</v>
      </c>
      <c r="BD226" s="1">
        <v>13684.37</v>
      </c>
      <c r="BE226" s="1">
        <v>4555.29</v>
      </c>
      <c r="BF226">
        <v>1.1940999999999999</v>
      </c>
      <c r="BG226">
        <v>0.52359999999999995</v>
      </c>
      <c r="BH226">
        <v>0.2162</v>
      </c>
      <c r="BI226">
        <v>0.20960000000000001</v>
      </c>
      <c r="BJ226">
        <v>2.98E-2</v>
      </c>
      <c r="BK226">
        <v>2.0799999999999999E-2</v>
      </c>
    </row>
    <row r="227" spans="1:63" x14ac:dyDescent="0.25">
      <c r="A227" t="s">
        <v>228</v>
      </c>
      <c r="B227">
        <v>48496</v>
      </c>
      <c r="C227">
        <v>69.95</v>
      </c>
      <c r="D227">
        <v>35.36</v>
      </c>
      <c r="E227" s="1">
        <v>2473.44</v>
      </c>
      <c r="F227" s="1">
        <v>2388.16</v>
      </c>
      <c r="G227">
        <v>1.67E-2</v>
      </c>
      <c r="H227">
        <v>5.0000000000000001E-4</v>
      </c>
      <c r="I227">
        <v>1.3899999999999999E-2</v>
      </c>
      <c r="J227">
        <v>1.1000000000000001E-3</v>
      </c>
      <c r="K227">
        <v>2.81E-2</v>
      </c>
      <c r="L227">
        <v>0.90690000000000004</v>
      </c>
      <c r="M227">
        <v>3.2800000000000003E-2</v>
      </c>
      <c r="N227">
        <v>0.1401</v>
      </c>
      <c r="O227">
        <v>1.2699999999999999E-2</v>
      </c>
      <c r="P227">
        <v>0.1041</v>
      </c>
      <c r="Q227" s="1">
        <v>67320.639999999999</v>
      </c>
      <c r="R227">
        <v>0.18970000000000001</v>
      </c>
      <c r="S227">
        <v>0.1792</v>
      </c>
      <c r="T227">
        <v>0.63109999999999999</v>
      </c>
      <c r="U227">
        <v>15.46</v>
      </c>
      <c r="V227" s="1">
        <v>90178.45</v>
      </c>
      <c r="W227">
        <v>156.16</v>
      </c>
      <c r="X227" s="1">
        <v>252964.88</v>
      </c>
      <c r="Y227">
        <v>0.84760000000000002</v>
      </c>
      <c r="Z227">
        <v>9.7900000000000001E-2</v>
      </c>
      <c r="AA227">
        <v>5.45E-2</v>
      </c>
      <c r="AB227">
        <v>0.15240000000000001</v>
      </c>
      <c r="AC227">
        <v>252.96</v>
      </c>
      <c r="AD227" s="1">
        <v>8325.02</v>
      </c>
      <c r="AE227">
        <v>923.9</v>
      </c>
      <c r="AF227" s="1">
        <v>243291.59</v>
      </c>
      <c r="AG227" t="s">
        <v>3</v>
      </c>
      <c r="AH227" s="1">
        <v>48306</v>
      </c>
      <c r="AI227" s="1">
        <v>107351.08</v>
      </c>
      <c r="AJ227">
        <v>55.96</v>
      </c>
      <c r="AK227">
        <v>30.65</v>
      </c>
      <c r="AL227">
        <v>34.58</v>
      </c>
      <c r="AM227">
        <v>4.2300000000000004</v>
      </c>
      <c r="AN227" s="1">
        <v>2034.62</v>
      </c>
      <c r="AO227">
        <v>0.78210000000000002</v>
      </c>
      <c r="AP227" s="1">
        <v>1488.06</v>
      </c>
      <c r="AQ227" s="1">
        <v>2131.1799999999998</v>
      </c>
      <c r="AR227" s="1">
        <v>6815.17</v>
      </c>
      <c r="AS227">
        <v>670.29</v>
      </c>
      <c r="AT227">
        <v>368.4</v>
      </c>
      <c r="AU227" s="1">
        <v>11473.1</v>
      </c>
      <c r="AV227" s="1">
        <v>3084.38</v>
      </c>
      <c r="AW227">
        <v>0.24809999999999999</v>
      </c>
      <c r="AX227" s="1">
        <v>7891.71</v>
      </c>
      <c r="AY227">
        <v>0.63470000000000004</v>
      </c>
      <c r="AZ227" s="1">
        <v>1052.21</v>
      </c>
      <c r="BA227">
        <v>8.4599999999999995E-2</v>
      </c>
      <c r="BB227">
        <v>405.57</v>
      </c>
      <c r="BC227">
        <v>3.2599999999999997E-2</v>
      </c>
      <c r="BD227" s="1">
        <v>12433.86</v>
      </c>
      <c r="BE227" s="1">
        <v>1681.45</v>
      </c>
      <c r="BF227">
        <v>0.18149999999999999</v>
      </c>
      <c r="BG227">
        <v>0.5696</v>
      </c>
      <c r="BH227">
        <v>0.22969999999999999</v>
      </c>
      <c r="BI227">
        <v>0.15629999999999999</v>
      </c>
      <c r="BJ227">
        <v>2.8299999999999999E-2</v>
      </c>
      <c r="BK227">
        <v>1.61E-2</v>
      </c>
    </row>
    <row r="228" spans="1:63" x14ac:dyDescent="0.25">
      <c r="A228" t="s">
        <v>229</v>
      </c>
      <c r="B228">
        <v>48801</v>
      </c>
      <c r="C228">
        <v>126.95</v>
      </c>
      <c r="D228">
        <v>12.08</v>
      </c>
      <c r="E228" s="1">
        <v>1534.06</v>
      </c>
      <c r="F228" s="1">
        <v>1524.01</v>
      </c>
      <c r="G228">
        <v>2.3999999999999998E-3</v>
      </c>
      <c r="H228">
        <v>2.9999999999999997E-4</v>
      </c>
      <c r="I228">
        <v>5.7999999999999996E-3</v>
      </c>
      <c r="J228">
        <v>8.0000000000000004E-4</v>
      </c>
      <c r="K228">
        <v>1.35E-2</v>
      </c>
      <c r="L228">
        <v>0.9516</v>
      </c>
      <c r="M228">
        <v>2.5600000000000001E-2</v>
      </c>
      <c r="N228">
        <v>0.35299999999999998</v>
      </c>
      <c r="O228">
        <v>1.1000000000000001E-3</v>
      </c>
      <c r="P228">
        <v>0.14449999999999999</v>
      </c>
      <c r="Q228" s="1">
        <v>57793.21</v>
      </c>
      <c r="R228">
        <v>0.19220000000000001</v>
      </c>
      <c r="S228">
        <v>0.1888</v>
      </c>
      <c r="T228">
        <v>0.61890000000000001</v>
      </c>
      <c r="U228">
        <v>13.62</v>
      </c>
      <c r="V228" s="1">
        <v>72269.149999999994</v>
      </c>
      <c r="W228">
        <v>107.91</v>
      </c>
      <c r="X228" s="1">
        <v>175763.88</v>
      </c>
      <c r="Y228">
        <v>0.78949999999999998</v>
      </c>
      <c r="Z228">
        <v>8.2600000000000007E-2</v>
      </c>
      <c r="AA228">
        <v>0.12790000000000001</v>
      </c>
      <c r="AB228">
        <v>0.21049999999999999</v>
      </c>
      <c r="AC228">
        <v>175.76</v>
      </c>
      <c r="AD228" s="1">
        <v>4400.9399999999996</v>
      </c>
      <c r="AE228">
        <v>476.18</v>
      </c>
      <c r="AF228" s="1">
        <v>158899.46</v>
      </c>
      <c r="AG228" t="s">
        <v>3</v>
      </c>
      <c r="AH228" s="1">
        <v>37455</v>
      </c>
      <c r="AI228" s="1">
        <v>57789</v>
      </c>
      <c r="AJ228">
        <v>34.79</v>
      </c>
      <c r="AK228">
        <v>23.52</v>
      </c>
      <c r="AL228">
        <v>26.1</v>
      </c>
      <c r="AM228">
        <v>4.1900000000000004</v>
      </c>
      <c r="AN228" s="1">
        <v>1373.53</v>
      </c>
      <c r="AO228">
        <v>1.1069</v>
      </c>
      <c r="AP228" s="1">
        <v>1425.98</v>
      </c>
      <c r="AQ228" s="1">
        <v>2232.77</v>
      </c>
      <c r="AR228" s="1">
        <v>6587.6</v>
      </c>
      <c r="AS228">
        <v>610.05999999999995</v>
      </c>
      <c r="AT228">
        <v>365.35</v>
      </c>
      <c r="AU228" s="1">
        <v>11221.77</v>
      </c>
      <c r="AV228" s="1">
        <v>6171.14</v>
      </c>
      <c r="AW228">
        <v>0.47889999999999999</v>
      </c>
      <c r="AX228" s="1">
        <v>4393.33</v>
      </c>
      <c r="AY228">
        <v>0.34100000000000003</v>
      </c>
      <c r="AZ228" s="1">
        <v>1555.44</v>
      </c>
      <c r="BA228">
        <v>0.1207</v>
      </c>
      <c r="BB228">
        <v>765.17</v>
      </c>
      <c r="BC228">
        <v>5.9400000000000001E-2</v>
      </c>
      <c r="BD228" s="1">
        <v>12885.08</v>
      </c>
      <c r="BE228" s="1">
        <v>5603.27</v>
      </c>
      <c r="BF228">
        <v>1.5447</v>
      </c>
      <c r="BG228">
        <v>0.53569999999999995</v>
      </c>
      <c r="BH228">
        <v>0.23749999999999999</v>
      </c>
      <c r="BI228">
        <v>0.17849999999999999</v>
      </c>
      <c r="BJ228">
        <v>3.0099999999999998E-2</v>
      </c>
      <c r="BK228">
        <v>1.8200000000000001E-2</v>
      </c>
    </row>
    <row r="229" spans="1:63" x14ac:dyDescent="0.25">
      <c r="A229" t="s">
        <v>230</v>
      </c>
      <c r="B229">
        <v>47019</v>
      </c>
      <c r="C229">
        <v>33.67</v>
      </c>
      <c r="D229">
        <v>259.92</v>
      </c>
      <c r="E229" s="1">
        <v>8750.7000000000007</v>
      </c>
      <c r="F229" s="1">
        <v>8586.75</v>
      </c>
      <c r="G229">
        <v>8.14E-2</v>
      </c>
      <c r="H229">
        <v>8.9999999999999998E-4</v>
      </c>
      <c r="I229">
        <v>0.1027</v>
      </c>
      <c r="J229">
        <v>1.1000000000000001E-3</v>
      </c>
      <c r="K229">
        <v>6.1699999999999998E-2</v>
      </c>
      <c r="L229">
        <v>0.69520000000000004</v>
      </c>
      <c r="M229">
        <v>5.7000000000000002E-2</v>
      </c>
      <c r="N229">
        <v>0.2019</v>
      </c>
      <c r="O229">
        <v>5.1700000000000003E-2</v>
      </c>
      <c r="P229">
        <v>0.12809999999999999</v>
      </c>
      <c r="Q229" s="1">
        <v>76435.11</v>
      </c>
      <c r="R229">
        <v>0.16200000000000001</v>
      </c>
      <c r="S229">
        <v>0.2046</v>
      </c>
      <c r="T229">
        <v>0.63339999999999996</v>
      </c>
      <c r="U229">
        <v>49.86</v>
      </c>
      <c r="V229" s="1">
        <v>100001.32</v>
      </c>
      <c r="W229">
        <v>173.2</v>
      </c>
      <c r="X229" s="1">
        <v>202978.31</v>
      </c>
      <c r="Y229">
        <v>0.76539999999999997</v>
      </c>
      <c r="Z229">
        <v>0.20569999999999999</v>
      </c>
      <c r="AA229">
        <v>2.9000000000000001E-2</v>
      </c>
      <c r="AB229">
        <v>0.2346</v>
      </c>
      <c r="AC229">
        <v>202.98</v>
      </c>
      <c r="AD229" s="1">
        <v>9092.5</v>
      </c>
      <c r="AE229">
        <v>904.45</v>
      </c>
      <c r="AF229" s="1">
        <v>207098.45</v>
      </c>
      <c r="AG229" t="s">
        <v>3</v>
      </c>
      <c r="AH229" s="1">
        <v>49828</v>
      </c>
      <c r="AI229" s="1">
        <v>94879.77</v>
      </c>
      <c r="AJ229">
        <v>75.040000000000006</v>
      </c>
      <c r="AK229">
        <v>41.58</v>
      </c>
      <c r="AL229">
        <v>48.27</v>
      </c>
      <c r="AM229">
        <v>4.76</v>
      </c>
      <c r="AN229" s="1">
        <v>1663.11</v>
      </c>
      <c r="AO229">
        <v>0.74060000000000004</v>
      </c>
      <c r="AP229" s="1">
        <v>1451.98</v>
      </c>
      <c r="AQ229" s="1">
        <v>2001.55</v>
      </c>
      <c r="AR229" s="1">
        <v>7586.86</v>
      </c>
      <c r="AS229">
        <v>892.72</v>
      </c>
      <c r="AT229">
        <v>448</v>
      </c>
      <c r="AU229" s="1">
        <v>12381.11</v>
      </c>
      <c r="AV229" s="1">
        <v>3405.47</v>
      </c>
      <c r="AW229">
        <v>0.25840000000000002</v>
      </c>
      <c r="AX229" s="1">
        <v>8183.99</v>
      </c>
      <c r="AY229">
        <v>0.621</v>
      </c>
      <c r="AZ229" s="1">
        <v>1064.8599999999999</v>
      </c>
      <c r="BA229">
        <v>8.0799999999999997E-2</v>
      </c>
      <c r="BB229">
        <v>524.30999999999995</v>
      </c>
      <c r="BC229">
        <v>3.9800000000000002E-2</v>
      </c>
      <c r="BD229" s="1">
        <v>13178.62</v>
      </c>
      <c r="BE229" s="1">
        <v>2106.06</v>
      </c>
      <c r="BF229">
        <v>0.26900000000000002</v>
      </c>
      <c r="BG229">
        <v>0.60419999999999996</v>
      </c>
      <c r="BH229">
        <v>0.2298</v>
      </c>
      <c r="BI229">
        <v>0.1215</v>
      </c>
      <c r="BJ229">
        <v>2.46E-2</v>
      </c>
      <c r="BK229">
        <v>1.9699999999999999E-2</v>
      </c>
    </row>
    <row r="230" spans="1:63" x14ac:dyDescent="0.25">
      <c r="A230" t="s">
        <v>231</v>
      </c>
      <c r="B230">
        <v>44123</v>
      </c>
      <c r="C230">
        <v>111.05</v>
      </c>
      <c r="D230">
        <v>18.309999999999999</v>
      </c>
      <c r="E230" s="1">
        <v>2033.22</v>
      </c>
      <c r="F230" s="1">
        <v>1925.98</v>
      </c>
      <c r="G230">
        <v>4.1000000000000003E-3</v>
      </c>
      <c r="H230">
        <v>3.5999999999999999E-3</v>
      </c>
      <c r="I230">
        <v>1.2800000000000001E-2</v>
      </c>
      <c r="J230">
        <v>5.0000000000000001E-4</v>
      </c>
      <c r="K230">
        <v>3.8199999999999998E-2</v>
      </c>
      <c r="L230">
        <v>0.89849999999999997</v>
      </c>
      <c r="M230">
        <v>4.2299999999999997E-2</v>
      </c>
      <c r="N230">
        <v>0.51429999999999998</v>
      </c>
      <c r="O230">
        <v>6.3E-3</v>
      </c>
      <c r="P230">
        <v>0.1676</v>
      </c>
      <c r="Q230" s="1">
        <v>56932.2</v>
      </c>
      <c r="R230">
        <v>0.23649999999999999</v>
      </c>
      <c r="S230">
        <v>0.18210000000000001</v>
      </c>
      <c r="T230">
        <v>0.58140000000000003</v>
      </c>
      <c r="U230">
        <v>14.32</v>
      </c>
      <c r="V230" s="1">
        <v>78757.570000000007</v>
      </c>
      <c r="W230">
        <v>137.58000000000001</v>
      </c>
      <c r="X230" s="1">
        <v>149675.29</v>
      </c>
      <c r="Y230">
        <v>0.72230000000000005</v>
      </c>
      <c r="Z230">
        <v>0.18010000000000001</v>
      </c>
      <c r="AA230">
        <v>9.7600000000000006E-2</v>
      </c>
      <c r="AB230">
        <v>0.2777</v>
      </c>
      <c r="AC230">
        <v>149.68</v>
      </c>
      <c r="AD230" s="1">
        <v>3995.77</v>
      </c>
      <c r="AE230">
        <v>447.59</v>
      </c>
      <c r="AF230" s="1">
        <v>137476.06</v>
      </c>
      <c r="AG230" t="s">
        <v>3</v>
      </c>
      <c r="AH230" s="1">
        <v>32077</v>
      </c>
      <c r="AI230" s="1">
        <v>50191.13</v>
      </c>
      <c r="AJ230">
        <v>37.57</v>
      </c>
      <c r="AK230">
        <v>24.88</v>
      </c>
      <c r="AL230">
        <v>29.11</v>
      </c>
      <c r="AM230">
        <v>3.89</v>
      </c>
      <c r="AN230" s="1">
        <v>1191.55</v>
      </c>
      <c r="AO230">
        <v>1.1641999999999999</v>
      </c>
      <c r="AP230" s="1">
        <v>1414.58</v>
      </c>
      <c r="AQ230" s="1">
        <v>2061.11</v>
      </c>
      <c r="AR230" s="1">
        <v>6932.3</v>
      </c>
      <c r="AS230">
        <v>678.05</v>
      </c>
      <c r="AT230">
        <v>294</v>
      </c>
      <c r="AU230" s="1">
        <v>11380.04</v>
      </c>
      <c r="AV230" s="1">
        <v>6674.31</v>
      </c>
      <c r="AW230">
        <v>0.498</v>
      </c>
      <c r="AX230" s="1">
        <v>4366.3999999999996</v>
      </c>
      <c r="AY230">
        <v>0.32579999999999998</v>
      </c>
      <c r="AZ230" s="1">
        <v>1247.8499999999999</v>
      </c>
      <c r="BA230">
        <v>9.3100000000000002E-2</v>
      </c>
      <c r="BB230" s="1">
        <v>1113.72</v>
      </c>
      <c r="BC230">
        <v>8.3099999999999993E-2</v>
      </c>
      <c r="BD230" s="1">
        <v>13402.28</v>
      </c>
      <c r="BE230" s="1">
        <v>5407.68</v>
      </c>
      <c r="BF230">
        <v>1.7594000000000001</v>
      </c>
      <c r="BG230">
        <v>0.52400000000000002</v>
      </c>
      <c r="BH230">
        <v>0.2258</v>
      </c>
      <c r="BI230">
        <v>0.20280000000000001</v>
      </c>
      <c r="BJ230">
        <v>3.0700000000000002E-2</v>
      </c>
      <c r="BK230">
        <v>1.67E-2</v>
      </c>
    </row>
    <row r="231" spans="1:63" x14ac:dyDescent="0.25">
      <c r="A231" t="s">
        <v>232</v>
      </c>
      <c r="B231">
        <v>45823</v>
      </c>
      <c r="C231">
        <v>87</v>
      </c>
      <c r="D231">
        <v>9.89</v>
      </c>
      <c r="E231">
        <v>860.54</v>
      </c>
      <c r="F231">
        <v>866.12</v>
      </c>
      <c r="G231">
        <v>1.4E-3</v>
      </c>
      <c r="H231">
        <v>1E-3</v>
      </c>
      <c r="I231">
        <v>4.4999999999999997E-3</v>
      </c>
      <c r="J231">
        <v>1.6999999999999999E-3</v>
      </c>
      <c r="K231">
        <v>1.3599999999999999E-2</v>
      </c>
      <c r="L231">
        <v>0.95889999999999997</v>
      </c>
      <c r="M231">
        <v>1.8800000000000001E-2</v>
      </c>
      <c r="N231">
        <v>0.33650000000000002</v>
      </c>
      <c r="O231">
        <v>1.5E-3</v>
      </c>
      <c r="P231">
        <v>0.14369999999999999</v>
      </c>
      <c r="Q231" s="1">
        <v>56170.06</v>
      </c>
      <c r="R231">
        <v>0.23599999999999999</v>
      </c>
      <c r="S231">
        <v>0.16339999999999999</v>
      </c>
      <c r="T231">
        <v>0.60060000000000002</v>
      </c>
      <c r="U231">
        <v>8.4499999999999993</v>
      </c>
      <c r="V231" s="1">
        <v>65726.080000000002</v>
      </c>
      <c r="W231">
        <v>97.24</v>
      </c>
      <c r="X231" s="1">
        <v>191446.05</v>
      </c>
      <c r="Y231">
        <v>0.73399999999999999</v>
      </c>
      <c r="Z231">
        <v>4.2900000000000001E-2</v>
      </c>
      <c r="AA231">
        <v>0.22309999999999999</v>
      </c>
      <c r="AB231">
        <v>0.26600000000000001</v>
      </c>
      <c r="AC231">
        <v>191.45</v>
      </c>
      <c r="AD231" s="1">
        <v>5718.35</v>
      </c>
      <c r="AE231">
        <v>538.96</v>
      </c>
      <c r="AF231" s="1">
        <v>161019.12</v>
      </c>
      <c r="AG231" t="s">
        <v>3</v>
      </c>
      <c r="AH231" s="1">
        <v>36013</v>
      </c>
      <c r="AI231" s="1">
        <v>54256.46</v>
      </c>
      <c r="AJ231">
        <v>38.94</v>
      </c>
      <c r="AK231">
        <v>25.51</v>
      </c>
      <c r="AL231">
        <v>28.6</v>
      </c>
      <c r="AM231">
        <v>4.57</v>
      </c>
      <c r="AN231" s="1">
        <v>1661.26</v>
      </c>
      <c r="AO231">
        <v>1.3101</v>
      </c>
      <c r="AP231" s="1">
        <v>1811.78</v>
      </c>
      <c r="AQ231" s="1">
        <v>2211.7800000000002</v>
      </c>
      <c r="AR231" s="1">
        <v>6945.36</v>
      </c>
      <c r="AS231">
        <v>684.78</v>
      </c>
      <c r="AT231">
        <v>323.64999999999998</v>
      </c>
      <c r="AU231" s="1">
        <v>11977.35</v>
      </c>
      <c r="AV231" s="1">
        <v>6526.25</v>
      </c>
      <c r="AW231">
        <v>0.45279999999999998</v>
      </c>
      <c r="AX231" s="1">
        <v>5306.23</v>
      </c>
      <c r="AY231">
        <v>0.36809999999999998</v>
      </c>
      <c r="AZ231" s="1">
        <v>1819.73</v>
      </c>
      <c r="BA231">
        <v>0.1263</v>
      </c>
      <c r="BB231">
        <v>761.06</v>
      </c>
      <c r="BC231">
        <v>5.28E-2</v>
      </c>
      <c r="BD231" s="1">
        <v>14413.27</v>
      </c>
      <c r="BE231" s="1">
        <v>5922.79</v>
      </c>
      <c r="BF231">
        <v>1.76</v>
      </c>
      <c r="BG231">
        <v>0.51519999999999999</v>
      </c>
      <c r="BH231">
        <v>0.23069999999999999</v>
      </c>
      <c r="BI231">
        <v>0.18690000000000001</v>
      </c>
      <c r="BJ231">
        <v>3.2599999999999997E-2</v>
      </c>
      <c r="BK231">
        <v>3.4599999999999999E-2</v>
      </c>
    </row>
    <row r="232" spans="1:63" x14ac:dyDescent="0.25">
      <c r="A232" t="s">
        <v>233</v>
      </c>
      <c r="B232">
        <v>47571</v>
      </c>
      <c r="C232">
        <v>81.05</v>
      </c>
      <c r="D232">
        <v>7.72</v>
      </c>
      <c r="E232">
        <v>625.49</v>
      </c>
      <c r="F232">
        <v>620.64</v>
      </c>
      <c r="G232">
        <v>4.4999999999999997E-3</v>
      </c>
      <c r="H232">
        <v>2.9999999999999997E-4</v>
      </c>
      <c r="I232">
        <v>7.7000000000000002E-3</v>
      </c>
      <c r="J232">
        <v>8.0000000000000004E-4</v>
      </c>
      <c r="K232">
        <v>7.3499999999999996E-2</v>
      </c>
      <c r="L232">
        <v>0.88429999999999997</v>
      </c>
      <c r="M232">
        <v>2.8899999999999999E-2</v>
      </c>
      <c r="N232">
        <v>0.3296</v>
      </c>
      <c r="O232">
        <v>4.5999999999999999E-3</v>
      </c>
      <c r="P232">
        <v>0.1449</v>
      </c>
      <c r="Q232" s="1">
        <v>57367.61</v>
      </c>
      <c r="R232">
        <v>0.214</v>
      </c>
      <c r="S232">
        <v>0.17660000000000001</v>
      </c>
      <c r="T232">
        <v>0.60940000000000005</v>
      </c>
      <c r="U232">
        <v>7.75</v>
      </c>
      <c r="V232" s="1">
        <v>65719.12</v>
      </c>
      <c r="W232">
        <v>78.41</v>
      </c>
      <c r="X232" s="1">
        <v>233517.89</v>
      </c>
      <c r="Y232">
        <v>0.6351</v>
      </c>
      <c r="Z232">
        <v>5.9200000000000003E-2</v>
      </c>
      <c r="AA232">
        <v>0.30570000000000003</v>
      </c>
      <c r="AB232">
        <v>0.3649</v>
      </c>
      <c r="AC232">
        <v>233.52</v>
      </c>
      <c r="AD232" s="1">
        <v>7113.8</v>
      </c>
      <c r="AE232">
        <v>532.86</v>
      </c>
      <c r="AF232" s="1">
        <v>177398.1</v>
      </c>
      <c r="AG232" t="s">
        <v>3</v>
      </c>
      <c r="AH232" s="1">
        <v>35307</v>
      </c>
      <c r="AI232" s="1">
        <v>54772.63</v>
      </c>
      <c r="AJ232">
        <v>39.86</v>
      </c>
      <c r="AK232">
        <v>25.17</v>
      </c>
      <c r="AL232">
        <v>30.6</v>
      </c>
      <c r="AM232">
        <v>4.3899999999999997</v>
      </c>
      <c r="AN232" s="1">
        <v>1775.33</v>
      </c>
      <c r="AO232">
        <v>1.6314</v>
      </c>
      <c r="AP232" s="1">
        <v>2027.08</v>
      </c>
      <c r="AQ232" s="1">
        <v>2415.81</v>
      </c>
      <c r="AR232" s="1">
        <v>7687.67</v>
      </c>
      <c r="AS232">
        <v>624.39</v>
      </c>
      <c r="AT232">
        <v>294.24</v>
      </c>
      <c r="AU232" s="1">
        <v>13049.2</v>
      </c>
      <c r="AV232" s="1">
        <v>6918.25</v>
      </c>
      <c r="AW232">
        <v>0.41799999999999998</v>
      </c>
      <c r="AX232" s="1">
        <v>6837.88</v>
      </c>
      <c r="AY232">
        <v>0.41320000000000001</v>
      </c>
      <c r="AZ232" s="1">
        <v>2024.87</v>
      </c>
      <c r="BA232">
        <v>0.12230000000000001</v>
      </c>
      <c r="BB232">
        <v>769.02</v>
      </c>
      <c r="BC232">
        <v>4.65E-2</v>
      </c>
      <c r="BD232" s="1">
        <v>16550.02</v>
      </c>
      <c r="BE232" s="1">
        <v>5571.63</v>
      </c>
      <c r="BF232">
        <v>1.7594000000000001</v>
      </c>
      <c r="BG232">
        <v>0.51800000000000002</v>
      </c>
      <c r="BH232">
        <v>0.21609999999999999</v>
      </c>
      <c r="BI232">
        <v>0.20480000000000001</v>
      </c>
      <c r="BJ232">
        <v>3.0300000000000001E-2</v>
      </c>
      <c r="BK232">
        <v>3.0700000000000002E-2</v>
      </c>
    </row>
    <row r="233" spans="1:63" x14ac:dyDescent="0.25">
      <c r="A233" t="s">
        <v>234</v>
      </c>
      <c r="B233">
        <v>49700</v>
      </c>
      <c r="C233">
        <v>86</v>
      </c>
      <c r="D233">
        <v>9.86</v>
      </c>
      <c r="E233">
        <v>847.69</v>
      </c>
      <c r="F233">
        <v>853.53</v>
      </c>
      <c r="G233">
        <v>4.4000000000000003E-3</v>
      </c>
      <c r="H233">
        <v>4.0000000000000002E-4</v>
      </c>
      <c r="I233">
        <v>7.4999999999999997E-3</v>
      </c>
      <c r="J233">
        <v>6.9999999999999999E-4</v>
      </c>
      <c r="K233">
        <v>5.3800000000000001E-2</v>
      </c>
      <c r="L233">
        <v>0.90449999999999997</v>
      </c>
      <c r="M233">
        <v>2.86E-2</v>
      </c>
      <c r="N233">
        <v>0.27200000000000002</v>
      </c>
      <c r="O233">
        <v>1.6000000000000001E-3</v>
      </c>
      <c r="P233">
        <v>0.13239999999999999</v>
      </c>
      <c r="Q233" s="1">
        <v>58187.29</v>
      </c>
      <c r="R233">
        <v>0.2117</v>
      </c>
      <c r="S233">
        <v>0.16750000000000001</v>
      </c>
      <c r="T233">
        <v>0.62090000000000001</v>
      </c>
      <c r="U233">
        <v>8.99</v>
      </c>
      <c r="V233" s="1">
        <v>67435.600000000006</v>
      </c>
      <c r="W233">
        <v>90.81</v>
      </c>
      <c r="X233" s="1">
        <v>215398.09</v>
      </c>
      <c r="Y233">
        <v>0.69610000000000005</v>
      </c>
      <c r="Z233">
        <v>5.8700000000000002E-2</v>
      </c>
      <c r="AA233">
        <v>0.2452</v>
      </c>
      <c r="AB233">
        <v>0.3039</v>
      </c>
      <c r="AC233">
        <v>215.4</v>
      </c>
      <c r="AD233" s="1">
        <v>6215.91</v>
      </c>
      <c r="AE233">
        <v>528.46</v>
      </c>
      <c r="AF233" s="1">
        <v>174590.71</v>
      </c>
      <c r="AG233" t="s">
        <v>3</v>
      </c>
      <c r="AH233" s="1">
        <v>38078</v>
      </c>
      <c r="AI233" s="1">
        <v>59593.33</v>
      </c>
      <c r="AJ233">
        <v>39.369999999999997</v>
      </c>
      <c r="AK233">
        <v>24.25</v>
      </c>
      <c r="AL233">
        <v>29.49</v>
      </c>
      <c r="AM233">
        <v>4.59</v>
      </c>
      <c r="AN233" s="1">
        <v>1852.61</v>
      </c>
      <c r="AO233">
        <v>1.4258999999999999</v>
      </c>
      <c r="AP233" s="1">
        <v>1785.01</v>
      </c>
      <c r="AQ233" s="1">
        <v>2314.5500000000002</v>
      </c>
      <c r="AR233" s="1">
        <v>7137.67</v>
      </c>
      <c r="AS233">
        <v>592.70000000000005</v>
      </c>
      <c r="AT233">
        <v>360.47</v>
      </c>
      <c r="AU233" s="1">
        <v>12190.4</v>
      </c>
      <c r="AV233" s="1">
        <v>5973.32</v>
      </c>
      <c r="AW233">
        <v>0.40770000000000001</v>
      </c>
      <c r="AX233" s="1">
        <v>6211.97</v>
      </c>
      <c r="AY233">
        <v>0.42399999999999999</v>
      </c>
      <c r="AZ233" s="1">
        <v>1827.21</v>
      </c>
      <c r="BA233">
        <v>0.12470000000000001</v>
      </c>
      <c r="BB233">
        <v>638.36</v>
      </c>
      <c r="BC233">
        <v>4.36E-2</v>
      </c>
      <c r="BD233" s="1">
        <v>14650.86</v>
      </c>
      <c r="BE233" s="1">
        <v>5194.78</v>
      </c>
      <c r="BF233">
        <v>1.4092</v>
      </c>
      <c r="BG233">
        <v>0.53120000000000001</v>
      </c>
      <c r="BH233">
        <v>0.2172</v>
      </c>
      <c r="BI233">
        <v>0.191</v>
      </c>
      <c r="BJ233">
        <v>3.1300000000000001E-2</v>
      </c>
      <c r="BK233">
        <v>2.9399999999999999E-2</v>
      </c>
    </row>
    <row r="234" spans="1:63" x14ac:dyDescent="0.25">
      <c r="A234" t="s">
        <v>235</v>
      </c>
      <c r="B234">
        <v>50161</v>
      </c>
      <c r="C234">
        <v>25</v>
      </c>
      <c r="D234">
        <v>120.47</v>
      </c>
      <c r="E234" s="1">
        <v>3011.86</v>
      </c>
      <c r="F234" s="1">
        <v>2914.56</v>
      </c>
      <c r="G234">
        <v>2.0500000000000001E-2</v>
      </c>
      <c r="H234">
        <v>1.2999999999999999E-3</v>
      </c>
      <c r="I234">
        <v>4.9500000000000002E-2</v>
      </c>
      <c r="J234">
        <v>1.2999999999999999E-3</v>
      </c>
      <c r="K234">
        <v>6.08E-2</v>
      </c>
      <c r="L234">
        <v>0.81230000000000002</v>
      </c>
      <c r="M234">
        <v>5.4399999999999997E-2</v>
      </c>
      <c r="N234">
        <v>0.36020000000000002</v>
      </c>
      <c r="O234">
        <v>2.0400000000000001E-2</v>
      </c>
      <c r="P234">
        <v>0.14480000000000001</v>
      </c>
      <c r="Q234" s="1">
        <v>65809.429999999993</v>
      </c>
      <c r="R234">
        <v>0.1678</v>
      </c>
      <c r="S234">
        <v>0.16839999999999999</v>
      </c>
      <c r="T234">
        <v>0.66379999999999995</v>
      </c>
      <c r="U234">
        <v>21.08</v>
      </c>
      <c r="V234" s="1">
        <v>86968.33</v>
      </c>
      <c r="W234">
        <v>139.52000000000001</v>
      </c>
      <c r="X234" s="1">
        <v>185045.93</v>
      </c>
      <c r="Y234">
        <v>0.69389999999999996</v>
      </c>
      <c r="Z234">
        <v>0.26269999999999999</v>
      </c>
      <c r="AA234">
        <v>4.3400000000000001E-2</v>
      </c>
      <c r="AB234">
        <v>0.30609999999999998</v>
      </c>
      <c r="AC234">
        <v>185.05</v>
      </c>
      <c r="AD234" s="1">
        <v>7588.24</v>
      </c>
      <c r="AE234">
        <v>756.24</v>
      </c>
      <c r="AF234" s="1">
        <v>172629.22</v>
      </c>
      <c r="AG234" t="s">
        <v>3</v>
      </c>
      <c r="AH234" s="1">
        <v>37355</v>
      </c>
      <c r="AI234" s="1">
        <v>61506.2</v>
      </c>
      <c r="AJ234">
        <v>65</v>
      </c>
      <c r="AK234">
        <v>38.159999999999997</v>
      </c>
      <c r="AL234">
        <v>45.69</v>
      </c>
      <c r="AM234">
        <v>4.8600000000000003</v>
      </c>
      <c r="AN234" s="1">
        <v>2631.59</v>
      </c>
      <c r="AO234">
        <v>0.94399999999999995</v>
      </c>
      <c r="AP234" s="1">
        <v>1548.86</v>
      </c>
      <c r="AQ234" s="1">
        <v>1967.18</v>
      </c>
      <c r="AR234" s="1">
        <v>7144.25</v>
      </c>
      <c r="AS234">
        <v>702.71</v>
      </c>
      <c r="AT234">
        <v>319.62</v>
      </c>
      <c r="AU234" s="1">
        <v>11682.61</v>
      </c>
      <c r="AV234" s="1">
        <v>4360.32</v>
      </c>
      <c r="AW234">
        <v>0.33289999999999997</v>
      </c>
      <c r="AX234" s="1">
        <v>6888.32</v>
      </c>
      <c r="AY234">
        <v>0.52600000000000002</v>
      </c>
      <c r="AZ234" s="1">
        <v>1089.1500000000001</v>
      </c>
      <c r="BA234">
        <v>8.3199999999999996E-2</v>
      </c>
      <c r="BB234">
        <v>758.55</v>
      </c>
      <c r="BC234">
        <v>5.79E-2</v>
      </c>
      <c r="BD234" s="1">
        <v>13096.35</v>
      </c>
      <c r="BE234" s="1">
        <v>2892.67</v>
      </c>
      <c r="BF234">
        <v>0.5625</v>
      </c>
      <c r="BG234">
        <v>0.56899999999999995</v>
      </c>
      <c r="BH234">
        <v>0.2266</v>
      </c>
      <c r="BI234">
        <v>0.1651</v>
      </c>
      <c r="BJ234">
        <v>2.46E-2</v>
      </c>
      <c r="BK234">
        <v>1.4800000000000001E-2</v>
      </c>
    </row>
    <row r="235" spans="1:63" x14ac:dyDescent="0.25">
      <c r="A235" t="s">
        <v>236</v>
      </c>
      <c r="B235">
        <v>45427</v>
      </c>
      <c r="C235">
        <v>41.1</v>
      </c>
      <c r="D235">
        <v>52.4</v>
      </c>
      <c r="E235" s="1">
        <v>2153.21</v>
      </c>
      <c r="F235" s="1">
        <v>2097.35</v>
      </c>
      <c r="G235">
        <v>7.4999999999999997E-3</v>
      </c>
      <c r="H235">
        <v>5.9999999999999995E-4</v>
      </c>
      <c r="I235">
        <v>1.9599999999999999E-2</v>
      </c>
      <c r="J235">
        <v>6.9999999999999999E-4</v>
      </c>
      <c r="K235">
        <v>4.87E-2</v>
      </c>
      <c r="L235">
        <v>0.87460000000000004</v>
      </c>
      <c r="M235">
        <v>4.8300000000000003E-2</v>
      </c>
      <c r="N235">
        <v>0.4088</v>
      </c>
      <c r="O235">
        <v>1.3899999999999999E-2</v>
      </c>
      <c r="P235">
        <v>0.14710000000000001</v>
      </c>
      <c r="Q235" s="1">
        <v>58921.37</v>
      </c>
      <c r="R235">
        <v>0.18990000000000001</v>
      </c>
      <c r="S235">
        <v>0.18140000000000001</v>
      </c>
      <c r="T235">
        <v>0.62870000000000004</v>
      </c>
      <c r="U235">
        <v>15.53</v>
      </c>
      <c r="V235" s="1">
        <v>80851.55</v>
      </c>
      <c r="W235">
        <v>134.07</v>
      </c>
      <c r="X235" s="1">
        <v>169714.72</v>
      </c>
      <c r="Y235">
        <v>0.70840000000000003</v>
      </c>
      <c r="Z235">
        <v>0.21429999999999999</v>
      </c>
      <c r="AA235">
        <v>7.7299999999999994E-2</v>
      </c>
      <c r="AB235">
        <v>0.29160000000000003</v>
      </c>
      <c r="AC235">
        <v>169.71</v>
      </c>
      <c r="AD235" s="1">
        <v>5688.21</v>
      </c>
      <c r="AE235">
        <v>581.58000000000004</v>
      </c>
      <c r="AF235" s="1">
        <v>155949.01999999999</v>
      </c>
      <c r="AG235" t="s">
        <v>3</v>
      </c>
      <c r="AH235" s="1">
        <v>33866</v>
      </c>
      <c r="AI235" s="1">
        <v>56340.19</v>
      </c>
      <c r="AJ235">
        <v>54.14</v>
      </c>
      <c r="AK235">
        <v>30.3</v>
      </c>
      <c r="AL235">
        <v>38.32</v>
      </c>
      <c r="AM235">
        <v>4.21</v>
      </c>
      <c r="AN235" s="1">
        <v>1163.81</v>
      </c>
      <c r="AO235">
        <v>0.96540000000000004</v>
      </c>
      <c r="AP235" s="1">
        <v>1463.01</v>
      </c>
      <c r="AQ235" s="1">
        <v>1799.23</v>
      </c>
      <c r="AR235" s="1">
        <v>6376</v>
      </c>
      <c r="AS235">
        <v>632.74</v>
      </c>
      <c r="AT235">
        <v>337.93</v>
      </c>
      <c r="AU235" s="1">
        <v>10608.9</v>
      </c>
      <c r="AV235" s="1">
        <v>5043.28</v>
      </c>
      <c r="AW235">
        <v>0.4093</v>
      </c>
      <c r="AX235" s="1">
        <v>5250.9</v>
      </c>
      <c r="AY235">
        <v>0.42609999999999998</v>
      </c>
      <c r="AZ235" s="1">
        <v>1194.46</v>
      </c>
      <c r="BA235">
        <v>9.69E-2</v>
      </c>
      <c r="BB235">
        <v>834.29</v>
      </c>
      <c r="BC235">
        <v>6.7699999999999996E-2</v>
      </c>
      <c r="BD235" s="1">
        <v>12322.93</v>
      </c>
      <c r="BE235" s="1">
        <v>3924.49</v>
      </c>
      <c r="BF235">
        <v>0.96799999999999997</v>
      </c>
      <c r="BG235">
        <v>0.5373</v>
      </c>
      <c r="BH235">
        <v>0.2235</v>
      </c>
      <c r="BI235">
        <v>0.1988</v>
      </c>
      <c r="BJ235">
        <v>2.3300000000000001E-2</v>
      </c>
      <c r="BK235">
        <v>1.7100000000000001E-2</v>
      </c>
    </row>
    <row r="236" spans="1:63" x14ac:dyDescent="0.25">
      <c r="A236" t="s">
        <v>237</v>
      </c>
      <c r="B236">
        <v>48751</v>
      </c>
      <c r="C236">
        <v>26.33</v>
      </c>
      <c r="D236">
        <v>240.45</v>
      </c>
      <c r="E236" s="1">
        <v>6331.96</v>
      </c>
      <c r="F236" s="1">
        <v>5961.72</v>
      </c>
      <c r="G236">
        <v>3.3799999999999997E-2</v>
      </c>
      <c r="H236">
        <v>1.6999999999999999E-3</v>
      </c>
      <c r="I236">
        <v>0.17449999999999999</v>
      </c>
      <c r="J236">
        <v>1.2999999999999999E-3</v>
      </c>
      <c r="K236">
        <v>8.77E-2</v>
      </c>
      <c r="L236">
        <v>0.62039999999999995</v>
      </c>
      <c r="M236">
        <v>8.0600000000000005E-2</v>
      </c>
      <c r="N236">
        <v>0.48659999999999998</v>
      </c>
      <c r="O236">
        <v>4.65E-2</v>
      </c>
      <c r="P236">
        <v>0.15570000000000001</v>
      </c>
      <c r="Q236" s="1">
        <v>67962.490000000005</v>
      </c>
      <c r="R236">
        <v>0.18859999999999999</v>
      </c>
      <c r="S236">
        <v>0.19270000000000001</v>
      </c>
      <c r="T236">
        <v>0.61870000000000003</v>
      </c>
      <c r="U236">
        <v>38.159999999999997</v>
      </c>
      <c r="V236" s="1">
        <v>95271.35</v>
      </c>
      <c r="W236">
        <v>162.63999999999999</v>
      </c>
      <c r="X236" s="1">
        <v>163454.46</v>
      </c>
      <c r="Y236">
        <v>0.69259999999999999</v>
      </c>
      <c r="Z236">
        <v>0.25969999999999999</v>
      </c>
      <c r="AA236">
        <v>4.7699999999999999E-2</v>
      </c>
      <c r="AB236">
        <v>0.30740000000000001</v>
      </c>
      <c r="AC236">
        <v>163.44999999999999</v>
      </c>
      <c r="AD236" s="1">
        <v>7208.05</v>
      </c>
      <c r="AE236">
        <v>762.03</v>
      </c>
      <c r="AF236" s="1">
        <v>153077.07</v>
      </c>
      <c r="AG236" t="s">
        <v>3</v>
      </c>
      <c r="AH236" s="1">
        <v>36050</v>
      </c>
      <c r="AI236" s="1">
        <v>57035</v>
      </c>
      <c r="AJ236">
        <v>67.28</v>
      </c>
      <c r="AK236">
        <v>41.28</v>
      </c>
      <c r="AL236">
        <v>48.01</v>
      </c>
      <c r="AM236">
        <v>5.45</v>
      </c>
      <c r="AN236">
        <v>827.32</v>
      </c>
      <c r="AO236">
        <v>0.94630000000000003</v>
      </c>
      <c r="AP236" s="1">
        <v>1511.79</v>
      </c>
      <c r="AQ236" s="1">
        <v>2088.6</v>
      </c>
      <c r="AR236" s="1">
        <v>7375.78</v>
      </c>
      <c r="AS236">
        <v>845.17</v>
      </c>
      <c r="AT236">
        <v>378.07</v>
      </c>
      <c r="AU236" s="1">
        <v>12199.42</v>
      </c>
      <c r="AV236" s="1">
        <v>4969.74</v>
      </c>
      <c r="AW236">
        <v>0.36570000000000003</v>
      </c>
      <c r="AX236" s="1">
        <v>6671.35</v>
      </c>
      <c r="AY236">
        <v>0.4909</v>
      </c>
      <c r="AZ236" s="1">
        <v>1019.86</v>
      </c>
      <c r="BA236">
        <v>7.4999999999999997E-2</v>
      </c>
      <c r="BB236">
        <v>928.39</v>
      </c>
      <c r="BC236">
        <v>6.83E-2</v>
      </c>
      <c r="BD236" s="1">
        <v>13589.34</v>
      </c>
      <c r="BE236" s="1">
        <v>3092</v>
      </c>
      <c r="BF236">
        <v>0.66159999999999997</v>
      </c>
      <c r="BG236">
        <v>0.56459999999999999</v>
      </c>
      <c r="BH236">
        <v>0.22140000000000001</v>
      </c>
      <c r="BI236">
        <v>0.17449999999999999</v>
      </c>
      <c r="BJ236">
        <v>2.29E-2</v>
      </c>
      <c r="BK236">
        <v>1.67E-2</v>
      </c>
    </row>
    <row r="237" spans="1:63" x14ac:dyDescent="0.25">
      <c r="A237" t="s">
        <v>238</v>
      </c>
      <c r="B237">
        <v>50021</v>
      </c>
      <c r="C237">
        <v>22.29</v>
      </c>
      <c r="D237">
        <v>157.91</v>
      </c>
      <c r="E237" s="1">
        <v>3519.25</v>
      </c>
      <c r="F237" s="1">
        <v>3469.79</v>
      </c>
      <c r="G237">
        <v>6.5799999999999997E-2</v>
      </c>
      <c r="H237">
        <v>5.0000000000000001E-4</v>
      </c>
      <c r="I237">
        <v>4.5999999999999999E-2</v>
      </c>
      <c r="J237">
        <v>5.9999999999999995E-4</v>
      </c>
      <c r="K237">
        <v>3.6999999999999998E-2</v>
      </c>
      <c r="L237">
        <v>0.80089999999999995</v>
      </c>
      <c r="M237">
        <v>4.9299999999999997E-2</v>
      </c>
      <c r="N237">
        <v>8.3299999999999999E-2</v>
      </c>
      <c r="O237">
        <v>1.83E-2</v>
      </c>
      <c r="P237">
        <v>0.1116</v>
      </c>
      <c r="Q237" s="1">
        <v>77578.45</v>
      </c>
      <c r="R237">
        <v>0.14879999999999999</v>
      </c>
      <c r="S237">
        <v>0.18229999999999999</v>
      </c>
      <c r="T237">
        <v>0.66890000000000005</v>
      </c>
      <c r="U237">
        <v>21.8</v>
      </c>
      <c r="V237" s="1">
        <v>99881.11</v>
      </c>
      <c r="W237">
        <v>160.08000000000001</v>
      </c>
      <c r="X237" s="1">
        <v>268823.37</v>
      </c>
      <c r="Y237">
        <v>0.83379999999999999</v>
      </c>
      <c r="Z237">
        <v>0.13750000000000001</v>
      </c>
      <c r="AA237">
        <v>2.87E-2</v>
      </c>
      <c r="AB237">
        <v>0.16619999999999999</v>
      </c>
      <c r="AC237">
        <v>268.82</v>
      </c>
      <c r="AD237" s="1">
        <v>11470.43</v>
      </c>
      <c r="AE237" s="1">
        <v>1169.94</v>
      </c>
      <c r="AF237" s="1">
        <v>288480.69</v>
      </c>
      <c r="AG237" t="s">
        <v>3</v>
      </c>
      <c r="AH237" s="1">
        <v>65059</v>
      </c>
      <c r="AI237" s="1">
        <v>163933.54</v>
      </c>
      <c r="AJ237">
        <v>84.97</v>
      </c>
      <c r="AK237">
        <v>42.13</v>
      </c>
      <c r="AL237">
        <v>52.98</v>
      </c>
      <c r="AM237">
        <v>5.0199999999999996</v>
      </c>
      <c r="AN237" s="1">
        <v>2654.98</v>
      </c>
      <c r="AO237">
        <v>0.57579999999999998</v>
      </c>
      <c r="AP237" s="1">
        <v>1715.22</v>
      </c>
      <c r="AQ237" s="1">
        <v>2117.5500000000002</v>
      </c>
      <c r="AR237" s="1">
        <v>8462.92</v>
      </c>
      <c r="AS237">
        <v>954.18</v>
      </c>
      <c r="AT237">
        <v>504.37</v>
      </c>
      <c r="AU237" s="1">
        <v>13754.23</v>
      </c>
      <c r="AV237" s="1">
        <v>2825.1</v>
      </c>
      <c r="AW237">
        <v>0.18790000000000001</v>
      </c>
      <c r="AX237" s="1">
        <v>10408.92</v>
      </c>
      <c r="AY237">
        <v>0.69240000000000002</v>
      </c>
      <c r="AZ237" s="1">
        <v>1404.89</v>
      </c>
      <c r="BA237">
        <v>9.35E-2</v>
      </c>
      <c r="BB237">
        <v>394.61</v>
      </c>
      <c r="BC237">
        <v>2.6200000000000001E-2</v>
      </c>
      <c r="BD237" s="1">
        <v>15033.52</v>
      </c>
      <c r="BE237" s="1">
        <v>1216.21</v>
      </c>
      <c r="BF237">
        <v>8.6099999999999996E-2</v>
      </c>
      <c r="BG237">
        <v>0.60819999999999996</v>
      </c>
      <c r="BH237">
        <v>0.22109999999999999</v>
      </c>
      <c r="BI237">
        <v>0.12509999999999999</v>
      </c>
      <c r="BJ237">
        <v>2.93E-2</v>
      </c>
      <c r="BK237">
        <v>1.6299999999999999E-2</v>
      </c>
    </row>
    <row r="238" spans="1:63" x14ac:dyDescent="0.25">
      <c r="A238" t="s">
        <v>239</v>
      </c>
      <c r="B238">
        <v>49502</v>
      </c>
      <c r="C238">
        <v>156.33000000000001</v>
      </c>
      <c r="D238">
        <v>8.6300000000000008</v>
      </c>
      <c r="E238" s="1">
        <v>1349.4</v>
      </c>
      <c r="F238" s="1">
        <v>1268.9000000000001</v>
      </c>
      <c r="G238">
        <v>1.8E-3</v>
      </c>
      <c r="H238">
        <v>2.9999999999999997E-4</v>
      </c>
      <c r="I238">
        <v>9.5999999999999992E-3</v>
      </c>
      <c r="J238">
        <v>1.1000000000000001E-3</v>
      </c>
      <c r="K238">
        <v>8.8999999999999999E-3</v>
      </c>
      <c r="L238">
        <v>0.95269999999999999</v>
      </c>
      <c r="M238">
        <v>2.5700000000000001E-2</v>
      </c>
      <c r="N238">
        <v>0.88419999999999999</v>
      </c>
      <c r="O238">
        <v>2.9999999999999997E-4</v>
      </c>
      <c r="P238">
        <v>0.1741</v>
      </c>
      <c r="Q238" s="1">
        <v>57152.71</v>
      </c>
      <c r="R238">
        <v>0.1971</v>
      </c>
      <c r="S238">
        <v>0.18229999999999999</v>
      </c>
      <c r="T238">
        <v>0.62060000000000004</v>
      </c>
      <c r="U238">
        <v>12.56</v>
      </c>
      <c r="V238" s="1">
        <v>76092.19</v>
      </c>
      <c r="W238">
        <v>103.02</v>
      </c>
      <c r="X238" s="1">
        <v>149390.95000000001</v>
      </c>
      <c r="Y238">
        <v>0.57020000000000004</v>
      </c>
      <c r="Z238">
        <v>9.7900000000000001E-2</v>
      </c>
      <c r="AA238">
        <v>0.33189999999999997</v>
      </c>
      <c r="AB238">
        <v>0.42980000000000002</v>
      </c>
      <c r="AC238">
        <v>149.38999999999999</v>
      </c>
      <c r="AD238" s="1">
        <v>3488.12</v>
      </c>
      <c r="AE238">
        <v>311.81</v>
      </c>
      <c r="AF238" s="1">
        <v>127046.83</v>
      </c>
      <c r="AG238" t="s">
        <v>3</v>
      </c>
      <c r="AH238" s="1">
        <v>31214</v>
      </c>
      <c r="AI238" s="1">
        <v>47260.72</v>
      </c>
      <c r="AJ238">
        <v>27.66</v>
      </c>
      <c r="AK238">
        <v>21.83</v>
      </c>
      <c r="AL238">
        <v>23.54</v>
      </c>
      <c r="AM238">
        <v>3.64</v>
      </c>
      <c r="AN238">
        <v>0</v>
      </c>
      <c r="AO238">
        <v>0.78239999999999998</v>
      </c>
      <c r="AP238" s="1">
        <v>1822.29</v>
      </c>
      <c r="AQ238" s="1">
        <v>2842.95</v>
      </c>
      <c r="AR238" s="1">
        <v>7803.79</v>
      </c>
      <c r="AS238">
        <v>662.66</v>
      </c>
      <c r="AT238">
        <v>351.3</v>
      </c>
      <c r="AU238" s="1">
        <v>13482.99</v>
      </c>
      <c r="AV238" s="1">
        <v>10076.879999999999</v>
      </c>
      <c r="AW238">
        <v>0.62780000000000002</v>
      </c>
      <c r="AX238" s="1">
        <v>3084.43</v>
      </c>
      <c r="AY238">
        <v>0.19220000000000001</v>
      </c>
      <c r="AZ238" s="1">
        <v>1264.3599999999999</v>
      </c>
      <c r="BA238">
        <v>7.8799999999999995E-2</v>
      </c>
      <c r="BB238" s="1">
        <v>1624.64</v>
      </c>
      <c r="BC238">
        <v>0.1012</v>
      </c>
      <c r="BD238" s="1">
        <v>16050.32</v>
      </c>
      <c r="BE238" s="1">
        <v>8537.51</v>
      </c>
      <c r="BF238">
        <v>3.5621999999999998</v>
      </c>
      <c r="BG238">
        <v>0.51170000000000004</v>
      </c>
      <c r="BH238">
        <v>0.24299999999999999</v>
      </c>
      <c r="BI238">
        <v>0.18740000000000001</v>
      </c>
      <c r="BJ238">
        <v>3.5200000000000002E-2</v>
      </c>
      <c r="BK238">
        <v>2.2599999999999999E-2</v>
      </c>
    </row>
    <row r="239" spans="1:63" x14ac:dyDescent="0.25">
      <c r="A239" t="s">
        <v>240</v>
      </c>
      <c r="B239">
        <v>44131</v>
      </c>
      <c r="C239">
        <v>30.38</v>
      </c>
      <c r="D239">
        <v>59.37</v>
      </c>
      <c r="E239" s="1">
        <v>1803.85</v>
      </c>
      <c r="F239" s="1">
        <v>1774.62</v>
      </c>
      <c r="G239">
        <v>1.3100000000000001E-2</v>
      </c>
      <c r="H239">
        <v>8.0000000000000004E-4</v>
      </c>
      <c r="I239">
        <v>2.1299999999999999E-2</v>
      </c>
      <c r="J239">
        <v>1E-3</v>
      </c>
      <c r="K239">
        <v>3.2800000000000003E-2</v>
      </c>
      <c r="L239">
        <v>0.89080000000000004</v>
      </c>
      <c r="M239">
        <v>4.02E-2</v>
      </c>
      <c r="N239">
        <v>0.29060000000000002</v>
      </c>
      <c r="O239">
        <v>7.6E-3</v>
      </c>
      <c r="P239">
        <v>0.1343</v>
      </c>
      <c r="Q239" s="1">
        <v>62064.53</v>
      </c>
      <c r="R239">
        <v>0.18729999999999999</v>
      </c>
      <c r="S239">
        <v>0.20219999999999999</v>
      </c>
      <c r="T239">
        <v>0.61060000000000003</v>
      </c>
      <c r="U239">
        <v>12.9</v>
      </c>
      <c r="V239" s="1">
        <v>83158.92</v>
      </c>
      <c r="W239">
        <v>135.97</v>
      </c>
      <c r="X239" s="1">
        <v>186960.45</v>
      </c>
      <c r="Y239">
        <v>0.73019999999999996</v>
      </c>
      <c r="Z239">
        <v>0.1797</v>
      </c>
      <c r="AA239">
        <v>9.01E-2</v>
      </c>
      <c r="AB239">
        <v>0.26979999999999998</v>
      </c>
      <c r="AC239">
        <v>186.96</v>
      </c>
      <c r="AD239" s="1">
        <v>6680.51</v>
      </c>
      <c r="AE239">
        <v>678.01</v>
      </c>
      <c r="AF239" s="1">
        <v>186934</v>
      </c>
      <c r="AG239" t="s">
        <v>3</v>
      </c>
      <c r="AH239" s="1">
        <v>38783</v>
      </c>
      <c r="AI239" s="1">
        <v>66517</v>
      </c>
      <c r="AJ239">
        <v>53.34</v>
      </c>
      <c r="AK239">
        <v>32.24</v>
      </c>
      <c r="AL239">
        <v>38.82</v>
      </c>
      <c r="AM239">
        <v>4.8</v>
      </c>
      <c r="AN239" s="1">
        <v>1425.83</v>
      </c>
      <c r="AO239">
        <v>0.86029999999999995</v>
      </c>
      <c r="AP239" s="1">
        <v>1479.45</v>
      </c>
      <c r="AQ239" s="1">
        <v>1996.97</v>
      </c>
      <c r="AR239" s="1">
        <v>6419.56</v>
      </c>
      <c r="AS239">
        <v>637.14</v>
      </c>
      <c r="AT239">
        <v>351.36</v>
      </c>
      <c r="AU239" s="1">
        <v>10884.48</v>
      </c>
      <c r="AV239" s="1">
        <v>4405.99</v>
      </c>
      <c r="AW239">
        <v>0.36020000000000002</v>
      </c>
      <c r="AX239" s="1">
        <v>5897.75</v>
      </c>
      <c r="AY239">
        <v>0.48220000000000002</v>
      </c>
      <c r="AZ239" s="1">
        <v>1354.32</v>
      </c>
      <c r="BA239">
        <v>0.11070000000000001</v>
      </c>
      <c r="BB239">
        <v>572.33000000000004</v>
      </c>
      <c r="BC239">
        <v>4.6800000000000001E-2</v>
      </c>
      <c r="BD239" s="1">
        <v>12230.38</v>
      </c>
      <c r="BE239" s="1">
        <v>3061.5</v>
      </c>
      <c r="BF239">
        <v>0.5847</v>
      </c>
      <c r="BG239">
        <v>0.54769999999999996</v>
      </c>
      <c r="BH239">
        <v>0.21659999999999999</v>
      </c>
      <c r="BI239">
        <v>0.18629999999999999</v>
      </c>
      <c r="BJ239">
        <v>2.9600000000000001E-2</v>
      </c>
      <c r="BK239">
        <v>1.9800000000000002E-2</v>
      </c>
    </row>
    <row r="240" spans="1:63" x14ac:dyDescent="0.25">
      <c r="A240" t="s">
        <v>241</v>
      </c>
      <c r="B240">
        <v>46565</v>
      </c>
      <c r="C240">
        <v>22.86</v>
      </c>
      <c r="D240">
        <v>106.18</v>
      </c>
      <c r="E240" s="1">
        <v>2426.87</v>
      </c>
      <c r="F240" s="1">
        <v>2377.84</v>
      </c>
      <c r="G240">
        <v>2.5700000000000001E-2</v>
      </c>
      <c r="H240">
        <v>1.1999999999999999E-3</v>
      </c>
      <c r="I240">
        <v>2.47E-2</v>
      </c>
      <c r="J240">
        <v>6.9999999999999999E-4</v>
      </c>
      <c r="K240">
        <v>3.0599999999999999E-2</v>
      </c>
      <c r="L240">
        <v>0.88619999999999999</v>
      </c>
      <c r="M240">
        <v>3.0800000000000001E-2</v>
      </c>
      <c r="N240">
        <v>0.1341</v>
      </c>
      <c r="O240">
        <v>1.17E-2</v>
      </c>
      <c r="P240">
        <v>0.114</v>
      </c>
      <c r="Q240" s="1">
        <v>75061.399999999994</v>
      </c>
      <c r="R240">
        <v>0.15049999999999999</v>
      </c>
      <c r="S240">
        <v>0.17829999999999999</v>
      </c>
      <c r="T240">
        <v>0.67120000000000002</v>
      </c>
      <c r="U240">
        <v>15.55</v>
      </c>
      <c r="V240" s="1">
        <v>95605.79</v>
      </c>
      <c r="W240">
        <v>153.63</v>
      </c>
      <c r="X240" s="1">
        <v>255844.99</v>
      </c>
      <c r="Y240">
        <v>0.78979999999999995</v>
      </c>
      <c r="Z240">
        <v>0.1608</v>
      </c>
      <c r="AA240">
        <v>4.9299999999999997E-2</v>
      </c>
      <c r="AB240">
        <v>0.2102</v>
      </c>
      <c r="AC240">
        <v>255.84</v>
      </c>
      <c r="AD240" s="1">
        <v>10107.219999999999</v>
      </c>
      <c r="AE240" s="1">
        <v>1047.81</v>
      </c>
      <c r="AF240" s="1">
        <v>262345.96999999997</v>
      </c>
      <c r="AG240" t="s">
        <v>3</v>
      </c>
      <c r="AH240" s="1">
        <v>47891</v>
      </c>
      <c r="AI240" s="1">
        <v>104654.81</v>
      </c>
      <c r="AJ240">
        <v>67.28</v>
      </c>
      <c r="AK240">
        <v>36.86</v>
      </c>
      <c r="AL240">
        <v>43.69</v>
      </c>
      <c r="AM240">
        <v>4.66</v>
      </c>
      <c r="AN240" s="1">
        <v>1549.67</v>
      </c>
      <c r="AO240">
        <v>0.7147</v>
      </c>
      <c r="AP240" s="1">
        <v>1592.96</v>
      </c>
      <c r="AQ240" s="1">
        <v>2055.48</v>
      </c>
      <c r="AR240" s="1">
        <v>7772.87</v>
      </c>
      <c r="AS240">
        <v>748.39</v>
      </c>
      <c r="AT240">
        <v>378.99</v>
      </c>
      <c r="AU240" s="1">
        <v>12548.69</v>
      </c>
      <c r="AV240" s="1">
        <v>3051.76</v>
      </c>
      <c r="AW240">
        <v>0.2283</v>
      </c>
      <c r="AX240" s="1">
        <v>8950.48</v>
      </c>
      <c r="AY240">
        <v>0.66949999999999998</v>
      </c>
      <c r="AZ240">
        <v>950.03</v>
      </c>
      <c r="BA240">
        <v>7.1099999999999997E-2</v>
      </c>
      <c r="BB240">
        <v>415.66</v>
      </c>
      <c r="BC240">
        <v>3.1099999999999999E-2</v>
      </c>
      <c r="BD240" s="1">
        <v>13367.94</v>
      </c>
      <c r="BE240" s="1">
        <v>1564.82</v>
      </c>
      <c r="BF240">
        <v>0.1555</v>
      </c>
      <c r="BG240">
        <v>0.59550000000000003</v>
      </c>
      <c r="BH240">
        <v>0.21859999999999999</v>
      </c>
      <c r="BI240">
        <v>0.14230000000000001</v>
      </c>
      <c r="BJ240">
        <v>2.5999999999999999E-2</v>
      </c>
      <c r="BK240">
        <v>1.7600000000000001E-2</v>
      </c>
    </row>
    <row r="241" spans="1:63" x14ac:dyDescent="0.25">
      <c r="A241" t="s">
        <v>242</v>
      </c>
      <c r="B241">
        <v>47803</v>
      </c>
      <c r="C241">
        <v>55.19</v>
      </c>
      <c r="D241">
        <v>38.47</v>
      </c>
      <c r="E241" s="1">
        <v>2123.3200000000002</v>
      </c>
      <c r="F241" s="1">
        <v>2065.2600000000002</v>
      </c>
      <c r="G241">
        <v>6.1999999999999998E-3</v>
      </c>
      <c r="H241">
        <v>8.9999999999999998E-4</v>
      </c>
      <c r="I241">
        <v>1.89E-2</v>
      </c>
      <c r="J241">
        <v>8.9999999999999998E-4</v>
      </c>
      <c r="K241">
        <v>4.2000000000000003E-2</v>
      </c>
      <c r="L241">
        <v>0.88060000000000005</v>
      </c>
      <c r="M241">
        <v>5.04E-2</v>
      </c>
      <c r="N241">
        <v>0.44019999999999998</v>
      </c>
      <c r="O241">
        <v>5.5999999999999999E-3</v>
      </c>
      <c r="P241">
        <v>0.15140000000000001</v>
      </c>
      <c r="Q241" s="1">
        <v>59730.27</v>
      </c>
      <c r="R241">
        <v>0.19639999999999999</v>
      </c>
      <c r="S241">
        <v>0.1832</v>
      </c>
      <c r="T241">
        <v>0.62039999999999995</v>
      </c>
      <c r="U241">
        <v>15.06</v>
      </c>
      <c r="V241" s="1">
        <v>78763.66</v>
      </c>
      <c r="W241">
        <v>136.07</v>
      </c>
      <c r="X241" s="1">
        <v>164752.25</v>
      </c>
      <c r="Y241">
        <v>0.72419999999999995</v>
      </c>
      <c r="Z241">
        <v>0.18990000000000001</v>
      </c>
      <c r="AA241">
        <v>8.5900000000000004E-2</v>
      </c>
      <c r="AB241">
        <v>0.27579999999999999</v>
      </c>
      <c r="AC241">
        <v>164.75</v>
      </c>
      <c r="AD241" s="1">
        <v>5154.7700000000004</v>
      </c>
      <c r="AE241">
        <v>541.53</v>
      </c>
      <c r="AF241" s="1">
        <v>152266.57999999999</v>
      </c>
      <c r="AG241" t="s">
        <v>3</v>
      </c>
      <c r="AH241" s="1">
        <v>33629</v>
      </c>
      <c r="AI241" s="1">
        <v>54884.28</v>
      </c>
      <c r="AJ241">
        <v>49.19</v>
      </c>
      <c r="AK241">
        <v>28.2</v>
      </c>
      <c r="AL241">
        <v>36.19</v>
      </c>
      <c r="AM241">
        <v>4.0599999999999996</v>
      </c>
      <c r="AN241" s="1">
        <v>1293.93</v>
      </c>
      <c r="AO241">
        <v>1.0361</v>
      </c>
      <c r="AP241" s="1">
        <v>1437.05</v>
      </c>
      <c r="AQ241" s="1">
        <v>1950.84</v>
      </c>
      <c r="AR241" s="1">
        <v>6543.73</v>
      </c>
      <c r="AS241">
        <v>730.8</v>
      </c>
      <c r="AT241">
        <v>360.55</v>
      </c>
      <c r="AU241" s="1">
        <v>11022.98</v>
      </c>
      <c r="AV241" s="1">
        <v>5500.6</v>
      </c>
      <c r="AW241">
        <v>0.43640000000000001</v>
      </c>
      <c r="AX241" s="1">
        <v>4985.67</v>
      </c>
      <c r="AY241">
        <v>0.39550000000000002</v>
      </c>
      <c r="AZ241" s="1">
        <v>1260.78</v>
      </c>
      <c r="BA241">
        <v>0.1</v>
      </c>
      <c r="BB241">
        <v>858.08</v>
      </c>
      <c r="BC241">
        <v>6.8099999999999994E-2</v>
      </c>
      <c r="BD241" s="1">
        <v>12605.12</v>
      </c>
      <c r="BE241" s="1">
        <v>4419.82</v>
      </c>
      <c r="BF241">
        <v>1.1615</v>
      </c>
      <c r="BG241">
        <v>0.53469999999999995</v>
      </c>
      <c r="BH241">
        <v>0.22209999999999999</v>
      </c>
      <c r="BI241">
        <v>0.20300000000000001</v>
      </c>
      <c r="BJ241">
        <v>2.4199999999999999E-2</v>
      </c>
      <c r="BK241">
        <v>1.61E-2</v>
      </c>
    </row>
    <row r="242" spans="1:63" x14ac:dyDescent="0.25">
      <c r="A242" t="s">
        <v>243</v>
      </c>
      <c r="B242">
        <v>45435</v>
      </c>
      <c r="C242">
        <v>18.43</v>
      </c>
      <c r="D242">
        <v>155.44</v>
      </c>
      <c r="E242" s="1">
        <v>2864.48</v>
      </c>
      <c r="F242" s="1">
        <v>2839.18</v>
      </c>
      <c r="G242">
        <v>8.0100000000000005E-2</v>
      </c>
      <c r="H242">
        <v>5.0000000000000001E-4</v>
      </c>
      <c r="I242">
        <v>5.5199999999999999E-2</v>
      </c>
      <c r="J242">
        <v>8.0000000000000004E-4</v>
      </c>
      <c r="K242">
        <v>3.6999999999999998E-2</v>
      </c>
      <c r="L242">
        <v>0.77439999999999998</v>
      </c>
      <c r="M242">
        <v>5.1999999999999998E-2</v>
      </c>
      <c r="N242">
        <v>7.8700000000000006E-2</v>
      </c>
      <c r="O242">
        <v>2.18E-2</v>
      </c>
      <c r="P242">
        <v>0.1157</v>
      </c>
      <c r="Q242" s="1">
        <v>79848.03</v>
      </c>
      <c r="R242">
        <v>0.14000000000000001</v>
      </c>
      <c r="S242">
        <v>0.1767</v>
      </c>
      <c r="T242">
        <v>0.68320000000000003</v>
      </c>
      <c r="U242">
        <v>18.52</v>
      </c>
      <c r="V242" s="1">
        <v>103977.61</v>
      </c>
      <c r="W242">
        <v>153.77000000000001</v>
      </c>
      <c r="X242" s="1">
        <v>292630.28000000003</v>
      </c>
      <c r="Y242">
        <v>0.81689999999999996</v>
      </c>
      <c r="Z242">
        <v>0.1598</v>
      </c>
      <c r="AA242">
        <v>2.3300000000000001E-2</v>
      </c>
      <c r="AB242">
        <v>0.18310000000000001</v>
      </c>
      <c r="AC242">
        <v>292.63</v>
      </c>
      <c r="AD242" s="1">
        <v>12973.02</v>
      </c>
      <c r="AE242" s="1">
        <v>1299.6199999999999</v>
      </c>
      <c r="AF242" s="1">
        <v>303400.98</v>
      </c>
      <c r="AG242" t="s">
        <v>3</v>
      </c>
      <c r="AH242" s="1">
        <v>65083</v>
      </c>
      <c r="AI242" s="1">
        <v>176466.33</v>
      </c>
      <c r="AJ242">
        <v>92.14</v>
      </c>
      <c r="AK242">
        <v>44.81</v>
      </c>
      <c r="AL242">
        <v>58.06</v>
      </c>
      <c r="AM242">
        <v>5.0199999999999996</v>
      </c>
      <c r="AN242" s="1">
        <v>2654.98</v>
      </c>
      <c r="AO242">
        <v>0.59240000000000004</v>
      </c>
      <c r="AP242" s="1">
        <v>1909.43</v>
      </c>
      <c r="AQ242" s="1">
        <v>2302.52</v>
      </c>
      <c r="AR242" s="1">
        <v>9164.59</v>
      </c>
      <c r="AS242" s="1">
        <v>1047.98</v>
      </c>
      <c r="AT242">
        <v>558.79</v>
      </c>
      <c r="AU242" s="1">
        <v>14983.33</v>
      </c>
      <c r="AV242" s="1">
        <v>2766.63</v>
      </c>
      <c r="AW242">
        <v>0.16830000000000001</v>
      </c>
      <c r="AX242" s="1">
        <v>11916.38</v>
      </c>
      <c r="AY242">
        <v>0.7248</v>
      </c>
      <c r="AZ242" s="1">
        <v>1365</v>
      </c>
      <c r="BA242">
        <v>8.3000000000000004E-2</v>
      </c>
      <c r="BB242">
        <v>392.84</v>
      </c>
      <c r="BC242">
        <v>2.3900000000000001E-2</v>
      </c>
      <c r="BD242" s="1">
        <v>16440.849999999999</v>
      </c>
      <c r="BE242" s="1">
        <v>1010.4</v>
      </c>
      <c r="BF242">
        <v>6.5299999999999997E-2</v>
      </c>
      <c r="BG242">
        <v>0.60899999999999999</v>
      </c>
      <c r="BH242">
        <v>0.21759999999999999</v>
      </c>
      <c r="BI242">
        <v>0.1273</v>
      </c>
      <c r="BJ242">
        <v>2.93E-2</v>
      </c>
      <c r="BK242">
        <v>1.6799999999999999E-2</v>
      </c>
    </row>
    <row r="243" spans="1:63" x14ac:dyDescent="0.25">
      <c r="A243" t="s">
        <v>244</v>
      </c>
      <c r="B243">
        <v>48082</v>
      </c>
      <c r="C243">
        <v>90.9</v>
      </c>
      <c r="D243">
        <v>16.690000000000001</v>
      </c>
      <c r="E243" s="1">
        <v>1517.56</v>
      </c>
      <c r="F243" s="1">
        <v>1452.57</v>
      </c>
      <c r="G243">
        <v>4.5999999999999999E-3</v>
      </c>
      <c r="H243">
        <v>1E-3</v>
      </c>
      <c r="I243">
        <v>8.3000000000000001E-3</v>
      </c>
      <c r="J243">
        <v>1E-3</v>
      </c>
      <c r="K243">
        <v>3.9199999999999999E-2</v>
      </c>
      <c r="L243">
        <v>0.90959999999999996</v>
      </c>
      <c r="M243">
        <v>3.6299999999999999E-2</v>
      </c>
      <c r="N243">
        <v>0.42459999999999998</v>
      </c>
      <c r="O243">
        <v>6.7000000000000002E-3</v>
      </c>
      <c r="P243">
        <v>0.1484</v>
      </c>
      <c r="Q243" s="1">
        <v>59352.93</v>
      </c>
      <c r="R243">
        <v>0.1769</v>
      </c>
      <c r="S243">
        <v>0.20100000000000001</v>
      </c>
      <c r="T243">
        <v>0.62209999999999999</v>
      </c>
      <c r="U243">
        <v>11.09</v>
      </c>
      <c r="V243" s="1">
        <v>78712.87</v>
      </c>
      <c r="W243">
        <v>131.91999999999999</v>
      </c>
      <c r="X243" s="1">
        <v>174898.97</v>
      </c>
      <c r="Y243">
        <v>0.7581</v>
      </c>
      <c r="Z243">
        <v>0.15640000000000001</v>
      </c>
      <c r="AA243">
        <v>8.5500000000000007E-2</v>
      </c>
      <c r="AB243">
        <v>0.2419</v>
      </c>
      <c r="AC243">
        <v>174.9</v>
      </c>
      <c r="AD243" s="1">
        <v>4958.3500000000004</v>
      </c>
      <c r="AE243">
        <v>556.4</v>
      </c>
      <c r="AF243" s="1">
        <v>156145.65</v>
      </c>
      <c r="AG243" t="s">
        <v>3</v>
      </c>
      <c r="AH243" s="1">
        <v>34670</v>
      </c>
      <c r="AI243" s="1">
        <v>53869.46</v>
      </c>
      <c r="AJ243">
        <v>43.95</v>
      </c>
      <c r="AK243">
        <v>25.83</v>
      </c>
      <c r="AL243">
        <v>30.34</v>
      </c>
      <c r="AM243">
        <v>4.08</v>
      </c>
      <c r="AN243" s="1">
        <v>1215.71</v>
      </c>
      <c r="AO243">
        <v>1.1177999999999999</v>
      </c>
      <c r="AP243" s="1">
        <v>1510.62</v>
      </c>
      <c r="AQ243" s="1">
        <v>2102.56</v>
      </c>
      <c r="AR243" s="1">
        <v>6540.18</v>
      </c>
      <c r="AS243">
        <v>713.09</v>
      </c>
      <c r="AT243">
        <v>307.2</v>
      </c>
      <c r="AU243" s="1">
        <v>11173.65</v>
      </c>
      <c r="AV243" s="1">
        <v>5983.63</v>
      </c>
      <c r="AW243">
        <v>0.45290000000000002</v>
      </c>
      <c r="AX243" s="1">
        <v>4960.59</v>
      </c>
      <c r="AY243">
        <v>0.3755</v>
      </c>
      <c r="AZ243" s="1">
        <v>1392.52</v>
      </c>
      <c r="BA243">
        <v>0.10539999999999999</v>
      </c>
      <c r="BB243">
        <v>874.14</v>
      </c>
      <c r="BC243">
        <v>6.6199999999999995E-2</v>
      </c>
      <c r="BD243" s="1">
        <v>13210.89</v>
      </c>
      <c r="BE243" s="1">
        <v>4708.1000000000004</v>
      </c>
      <c r="BF243">
        <v>1.2935000000000001</v>
      </c>
      <c r="BG243">
        <v>0.52170000000000005</v>
      </c>
      <c r="BH243">
        <v>0.2208</v>
      </c>
      <c r="BI243">
        <v>0.20200000000000001</v>
      </c>
      <c r="BJ243">
        <v>3.2300000000000002E-2</v>
      </c>
      <c r="BK243">
        <v>2.3300000000000001E-2</v>
      </c>
    </row>
    <row r="244" spans="1:63" x14ac:dyDescent="0.25">
      <c r="A244" t="s">
        <v>245</v>
      </c>
      <c r="B244">
        <v>50286</v>
      </c>
      <c r="C244">
        <v>136.47999999999999</v>
      </c>
      <c r="D244">
        <v>12.61</v>
      </c>
      <c r="E244" s="1">
        <v>1721.36</v>
      </c>
      <c r="F244" s="1">
        <v>1649.17</v>
      </c>
      <c r="G244">
        <v>1.9E-3</v>
      </c>
      <c r="H244">
        <v>5.0000000000000001E-4</v>
      </c>
      <c r="I244">
        <v>5.1999999999999998E-3</v>
      </c>
      <c r="J244">
        <v>5.9999999999999995E-4</v>
      </c>
      <c r="K244">
        <v>1.14E-2</v>
      </c>
      <c r="L244">
        <v>0.96350000000000002</v>
      </c>
      <c r="M244">
        <v>1.6899999999999998E-2</v>
      </c>
      <c r="N244">
        <v>0.43070000000000003</v>
      </c>
      <c r="O244">
        <v>1.2999999999999999E-3</v>
      </c>
      <c r="P244">
        <v>0.15509999999999999</v>
      </c>
      <c r="Q244" s="1">
        <v>56967.26</v>
      </c>
      <c r="R244">
        <v>0.20760000000000001</v>
      </c>
      <c r="S244">
        <v>0.19009999999999999</v>
      </c>
      <c r="T244">
        <v>0.60229999999999995</v>
      </c>
      <c r="U244">
        <v>13.65</v>
      </c>
      <c r="V244" s="1">
        <v>71532.460000000006</v>
      </c>
      <c r="W244">
        <v>120.48</v>
      </c>
      <c r="X244" s="1">
        <v>180627.59</v>
      </c>
      <c r="Y244">
        <v>0.65390000000000004</v>
      </c>
      <c r="Z244">
        <v>0.1371</v>
      </c>
      <c r="AA244">
        <v>0.20910000000000001</v>
      </c>
      <c r="AB244">
        <v>0.34610000000000002</v>
      </c>
      <c r="AC244">
        <v>180.63</v>
      </c>
      <c r="AD244" s="1">
        <v>4784.1899999999996</v>
      </c>
      <c r="AE244">
        <v>420.06</v>
      </c>
      <c r="AF244" s="1">
        <v>152728.72</v>
      </c>
      <c r="AG244" t="s">
        <v>3</v>
      </c>
      <c r="AH244" s="1">
        <v>34306</v>
      </c>
      <c r="AI244" s="1">
        <v>53645.51</v>
      </c>
      <c r="AJ244">
        <v>35.340000000000003</v>
      </c>
      <c r="AK244">
        <v>24.11</v>
      </c>
      <c r="AL244">
        <v>26.16</v>
      </c>
      <c r="AM244">
        <v>4.68</v>
      </c>
      <c r="AN244" s="1">
        <v>1090.1199999999999</v>
      </c>
      <c r="AO244">
        <v>0.9052</v>
      </c>
      <c r="AP244" s="1">
        <v>1446.93</v>
      </c>
      <c r="AQ244" s="1">
        <v>2325.71</v>
      </c>
      <c r="AR244" s="1">
        <v>6856.15</v>
      </c>
      <c r="AS244">
        <v>600.23</v>
      </c>
      <c r="AT244">
        <v>254.81</v>
      </c>
      <c r="AU244" s="1">
        <v>11483.83</v>
      </c>
      <c r="AV244" s="1">
        <v>7098.63</v>
      </c>
      <c r="AW244">
        <v>0.52070000000000005</v>
      </c>
      <c r="AX244" s="1">
        <v>4158.5200000000004</v>
      </c>
      <c r="AY244">
        <v>0.30509999999999998</v>
      </c>
      <c r="AZ244" s="1">
        <v>1391.26</v>
      </c>
      <c r="BA244">
        <v>0.1021</v>
      </c>
      <c r="BB244">
        <v>983.31</v>
      </c>
      <c r="BC244">
        <v>7.2099999999999997E-2</v>
      </c>
      <c r="BD244" s="1">
        <v>13631.72</v>
      </c>
      <c r="BE244" s="1">
        <v>6121.59</v>
      </c>
      <c r="BF244">
        <v>1.7926</v>
      </c>
      <c r="BG244">
        <v>0.51690000000000003</v>
      </c>
      <c r="BH244">
        <v>0.2334</v>
      </c>
      <c r="BI244">
        <v>0.20250000000000001</v>
      </c>
      <c r="BJ244">
        <v>3.1399999999999997E-2</v>
      </c>
      <c r="BK244">
        <v>1.5900000000000001E-2</v>
      </c>
    </row>
    <row r="245" spans="1:63" x14ac:dyDescent="0.25">
      <c r="A245" t="s">
        <v>246</v>
      </c>
      <c r="B245">
        <v>44149</v>
      </c>
      <c r="C245">
        <v>10.81</v>
      </c>
      <c r="D245">
        <v>211.75</v>
      </c>
      <c r="E245" s="1">
        <v>2288.9699999999998</v>
      </c>
      <c r="F245" s="1">
        <v>2066.25</v>
      </c>
      <c r="G245">
        <v>4.3E-3</v>
      </c>
      <c r="H245">
        <v>8.9999999999999998E-4</v>
      </c>
      <c r="I245">
        <v>9.7100000000000006E-2</v>
      </c>
      <c r="J245">
        <v>1.5E-3</v>
      </c>
      <c r="K245">
        <v>3.9399999999999998E-2</v>
      </c>
      <c r="L245">
        <v>0.752</v>
      </c>
      <c r="M245">
        <v>0.1048</v>
      </c>
      <c r="N245">
        <v>0.90620000000000001</v>
      </c>
      <c r="O245">
        <v>7.9000000000000008E-3</v>
      </c>
      <c r="P245">
        <v>0.17760000000000001</v>
      </c>
      <c r="Q245" s="1">
        <v>57584.45</v>
      </c>
      <c r="R245">
        <v>0.21959999999999999</v>
      </c>
      <c r="S245">
        <v>0.2046</v>
      </c>
      <c r="T245">
        <v>0.57579999999999998</v>
      </c>
      <c r="U245">
        <v>18.13</v>
      </c>
      <c r="V245" s="1">
        <v>76973.77</v>
      </c>
      <c r="W245">
        <v>123.06</v>
      </c>
      <c r="X245" s="1">
        <v>100288.46</v>
      </c>
      <c r="Y245">
        <v>0.66549999999999998</v>
      </c>
      <c r="Z245">
        <v>0.25609999999999999</v>
      </c>
      <c r="AA245">
        <v>7.8399999999999997E-2</v>
      </c>
      <c r="AB245">
        <v>0.33450000000000002</v>
      </c>
      <c r="AC245">
        <v>100.29</v>
      </c>
      <c r="AD245" s="1">
        <v>3313.54</v>
      </c>
      <c r="AE245">
        <v>406.05</v>
      </c>
      <c r="AF245" s="1">
        <v>87264.36</v>
      </c>
      <c r="AG245" t="s">
        <v>3</v>
      </c>
      <c r="AH245" s="1">
        <v>28221</v>
      </c>
      <c r="AI245" s="1">
        <v>42855.95</v>
      </c>
      <c r="AJ245">
        <v>49.03</v>
      </c>
      <c r="AK245">
        <v>32.130000000000003</v>
      </c>
      <c r="AL245">
        <v>36.630000000000003</v>
      </c>
      <c r="AM245">
        <v>4.26</v>
      </c>
      <c r="AN245">
        <v>129.03</v>
      </c>
      <c r="AO245">
        <v>0.90529999999999999</v>
      </c>
      <c r="AP245" s="1">
        <v>1675.32</v>
      </c>
      <c r="AQ245" s="1">
        <v>2340.4899999999998</v>
      </c>
      <c r="AR245" s="1">
        <v>7240.1</v>
      </c>
      <c r="AS245">
        <v>726.89</v>
      </c>
      <c r="AT245">
        <v>398.87</v>
      </c>
      <c r="AU245" s="1">
        <v>12381.67</v>
      </c>
      <c r="AV245" s="1">
        <v>9119.31</v>
      </c>
      <c r="AW245">
        <v>0.6099</v>
      </c>
      <c r="AX245" s="1">
        <v>3096.59</v>
      </c>
      <c r="AY245">
        <v>0.20710000000000001</v>
      </c>
      <c r="AZ245" s="1">
        <v>1200.73</v>
      </c>
      <c r="BA245">
        <v>8.0299999999999996E-2</v>
      </c>
      <c r="BB245" s="1">
        <v>1535.24</v>
      </c>
      <c r="BC245">
        <v>0.1027</v>
      </c>
      <c r="BD245" s="1">
        <v>14951.86</v>
      </c>
      <c r="BE245" s="1">
        <v>6773.49</v>
      </c>
      <c r="BF245">
        <v>2.8445999999999998</v>
      </c>
      <c r="BG245">
        <v>0.51</v>
      </c>
      <c r="BH245">
        <v>0.20960000000000001</v>
      </c>
      <c r="BI245">
        <v>0.23960000000000001</v>
      </c>
      <c r="BJ245">
        <v>2.7400000000000001E-2</v>
      </c>
      <c r="BK245">
        <v>1.34E-2</v>
      </c>
    </row>
    <row r="246" spans="1:63" x14ac:dyDescent="0.25">
      <c r="A246" t="s">
        <v>247</v>
      </c>
      <c r="B246">
        <v>49809</v>
      </c>
      <c r="C246">
        <v>61.29</v>
      </c>
      <c r="D246">
        <v>8.76</v>
      </c>
      <c r="E246">
        <v>537.08000000000004</v>
      </c>
      <c r="F246">
        <v>587.41</v>
      </c>
      <c r="G246">
        <v>1.9E-3</v>
      </c>
      <c r="H246">
        <v>2.0000000000000001E-4</v>
      </c>
      <c r="I246">
        <v>4.7999999999999996E-3</v>
      </c>
      <c r="J246">
        <v>8.9999999999999998E-4</v>
      </c>
      <c r="K246">
        <v>1.2200000000000001E-2</v>
      </c>
      <c r="L246">
        <v>0.96389999999999998</v>
      </c>
      <c r="M246">
        <v>1.6E-2</v>
      </c>
      <c r="N246">
        <v>0.25929999999999997</v>
      </c>
      <c r="O246">
        <v>1E-3</v>
      </c>
      <c r="P246">
        <v>0.13109999999999999</v>
      </c>
      <c r="Q246" s="1">
        <v>56323.92</v>
      </c>
      <c r="R246">
        <v>0.19570000000000001</v>
      </c>
      <c r="S246">
        <v>0.19089999999999999</v>
      </c>
      <c r="T246">
        <v>0.61339999999999995</v>
      </c>
      <c r="U246">
        <v>6.45</v>
      </c>
      <c r="V246" s="1">
        <v>67025.78</v>
      </c>
      <c r="W246">
        <v>79.77</v>
      </c>
      <c r="X246" s="1">
        <v>224531.84</v>
      </c>
      <c r="Y246">
        <v>0.68379999999999996</v>
      </c>
      <c r="Z246">
        <v>3.5799999999999998E-2</v>
      </c>
      <c r="AA246">
        <v>0.28039999999999998</v>
      </c>
      <c r="AB246">
        <v>0.31619999999999998</v>
      </c>
      <c r="AC246">
        <v>224.53</v>
      </c>
      <c r="AD246" s="1">
        <v>6814.44</v>
      </c>
      <c r="AE246">
        <v>569.29</v>
      </c>
      <c r="AF246" s="1">
        <v>167111.93</v>
      </c>
      <c r="AG246" t="s">
        <v>3</v>
      </c>
      <c r="AH246" s="1">
        <v>37516</v>
      </c>
      <c r="AI246" s="1">
        <v>58225.22</v>
      </c>
      <c r="AJ246">
        <v>37.450000000000003</v>
      </c>
      <c r="AK246">
        <v>25.03</v>
      </c>
      <c r="AL246">
        <v>28.06</v>
      </c>
      <c r="AM246">
        <v>4.91</v>
      </c>
      <c r="AN246" s="1">
        <v>1942.21</v>
      </c>
      <c r="AO246">
        <v>1.3673999999999999</v>
      </c>
      <c r="AP246" s="1">
        <v>2022.48</v>
      </c>
      <c r="AQ246" s="1">
        <v>2345.38</v>
      </c>
      <c r="AR246" s="1">
        <v>7178.52</v>
      </c>
      <c r="AS246">
        <v>666.9</v>
      </c>
      <c r="AT246">
        <v>412.61</v>
      </c>
      <c r="AU246" s="1">
        <v>12625.89</v>
      </c>
      <c r="AV246" s="1">
        <v>6133.72</v>
      </c>
      <c r="AW246">
        <v>0.40229999999999999</v>
      </c>
      <c r="AX246" s="1">
        <v>6156.16</v>
      </c>
      <c r="AY246">
        <v>0.40379999999999999</v>
      </c>
      <c r="AZ246" s="1">
        <v>2307.5500000000002</v>
      </c>
      <c r="BA246">
        <v>0.15140000000000001</v>
      </c>
      <c r="BB246">
        <v>648.88</v>
      </c>
      <c r="BC246">
        <v>4.2599999999999999E-2</v>
      </c>
      <c r="BD246" s="1">
        <v>15246.31</v>
      </c>
      <c r="BE246" s="1">
        <v>6519.83</v>
      </c>
      <c r="BF246">
        <v>1.7229000000000001</v>
      </c>
      <c r="BG246">
        <v>0.52929999999999999</v>
      </c>
      <c r="BH246">
        <v>0.2253</v>
      </c>
      <c r="BI246">
        <v>0.18160000000000001</v>
      </c>
      <c r="BJ246">
        <v>3.3500000000000002E-2</v>
      </c>
      <c r="BK246">
        <v>3.0300000000000001E-2</v>
      </c>
    </row>
    <row r="247" spans="1:63" x14ac:dyDescent="0.25">
      <c r="A247" t="s">
        <v>248</v>
      </c>
      <c r="B247">
        <v>44156</v>
      </c>
      <c r="C247">
        <v>128.29</v>
      </c>
      <c r="D247">
        <v>14.97</v>
      </c>
      <c r="E247" s="1">
        <v>1919.8</v>
      </c>
      <c r="F247" s="1">
        <v>1835.33</v>
      </c>
      <c r="G247">
        <v>2.8E-3</v>
      </c>
      <c r="H247">
        <v>5.0000000000000001E-4</v>
      </c>
      <c r="I247">
        <v>4.7000000000000002E-3</v>
      </c>
      <c r="J247">
        <v>5.9999999999999995E-4</v>
      </c>
      <c r="K247">
        <v>1.52E-2</v>
      </c>
      <c r="L247">
        <v>0.95389999999999997</v>
      </c>
      <c r="M247">
        <v>2.24E-2</v>
      </c>
      <c r="N247">
        <v>0.44640000000000002</v>
      </c>
      <c r="O247">
        <v>2.0999999999999999E-3</v>
      </c>
      <c r="P247">
        <v>0.1527</v>
      </c>
      <c r="Q247" s="1">
        <v>57176.02</v>
      </c>
      <c r="R247">
        <v>0.19919999999999999</v>
      </c>
      <c r="S247">
        <v>0.2044</v>
      </c>
      <c r="T247">
        <v>0.59640000000000004</v>
      </c>
      <c r="U247">
        <v>14.88</v>
      </c>
      <c r="V247" s="1">
        <v>73308.97</v>
      </c>
      <c r="W247">
        <v>123.51</v>
      </c>
      <c r="X247" s="1">
        <v>168555.82</v>
      </c>
      <c r="Y247">
        <v>0.66479999999999995</v>
      </c>
      <c r="Z247">
        <v>0.1404</v>
      </c>
      <c r="AA247">
        <v>0.1948</v>
      </c>
      <c r="AB247">
        <v>0.3352</v>
      </c>
      <c r="AC247">
        <v>168.56</v>
      </c>
      <c r="AD247" s="1">
        <v>4433.7700000000004</v>
      </c>
      <c r="AE247">
        <v>422.89</v>
      </c>
      <c r="AF247" s="1">
        <v>143858.43</v>
      </c>
      <c r="AG247" t="s">
        <v>3</v>
      </c>
      <c r="AH247" s="1">
        <v>33467</v>
      </c>
      <c r="AI247" s="1">
        <v>51564.75</v>
      </c>
      <c r="AJ247">
        <v>34.35</v>
      </c>
      <c r="AK247">
        <v>23.8</v>
      </c>
      <c r="AL247">
        <v>26.3</v>
      </c>
      <c r="AM247">
        <v>4.3</v>
      </c>
      <c r="AN247">
        <v>884.45</v>
      </c>
      <c r="AO247">
        <v>0.91790000000000005</v>
      </c>
      <c r="AP247" s="1">
        <v>1433.9</v>
      </c>
      <c r="AQ247" s="1">
        <v>2209.67</v>
      </c>
      <c r="AR247" s="1">
        <v>6703.99</v>
      </c>
      <c r="AS247">
        <v>589.35</v>
      </c>
      <c r="AT247">
        <v>290.92</v>
      </c>
      <c r="AU247" s="1">
        <v>11227.82</v>
      </c>
      <c r="AV247" s="1">
        <v>7010.98</v>
      </c>
      <c r="AW247">
        <v>0.52949999999999997</v>
      </c>
      <c r="AX247" s="1">
        <v>3942.14</v>
      </c>
      <c r="AY247">
        <v>0.29770000000000002</v>
      </c>
      <c r="AZ247" s="1">
        <v>1279.48</v>
      </c>
      <c r="BA247">
        <v>9.6600000000000005E-2</v>
      </c>
      <c r="BB247" s="1">
        <v>1009.29</v>
      </c>
      <c r="BC247">
        <v>7.6200000000000004E-2</v>
      </c>
      <c r="BD247" s="1">
        <v>13241.89</v>
      </c>
      <c r="BE247" s="1">
        <v>6068.98</v>
      </c>
      <c r="BF247">
        <v>1.9124000000000001</v>
      </c>
      <c r="BG247">
        <v>0.52</v>
      </c>
      <c r="BH247">
        <v>0.23760000000000001</v>
      </c>
      <c r="BI247">
        <v>0.19220000000000001</v>
      </c>
      <c r="BJ247">
        <v>3.5000000000000003E-2</v>
      </c>
      <c r="BK247">
        <v>1.52E-2</v>
      </c>
    </row>
    <row r="248" spans="1:63" x14ac:dyDescent="0.25">
      <c r="A248" t="s">
        <v>249</v>
      </c>
      <c r="B248">
        <v>49858</v>
      </c>
      <c r="C248">
        <v>29.43</v>
      </c>
      <c r="D248">
        <v>181.87</v>
      </c>
      <c r="E248" s="1">
        <v>5352.27</v>
      </c>
      <c r="F248" s="1">
        <v>5237.33</v>
      </c>
      <c r="G248">
        <v>2.7E-2</v>
      </c>
      <c r="H248">
        <v>5.0000000000000001E-4</v>
      </c>
      <c r="I248">
        <v>3.2399999999999998E-2</v>
      </c>
      <c r="J248">
        <v>8.9999999999999998E-4</v>
      </c>
      <c r="K248">
        <v>3.9399999999999998E-2</v>
      </c>
      <c r="L248">
        <v>0.85070000000000001</v>
      </c>
      <c r="M248">
        <v>4.9200000000000001E-2</v>
      </c>
      <c r="N248">
        <v>0.20580000000000001</v>
      </c>
      <c r="O248">
        <v>1.5599999999999999E-2</v>
      </c>
      <c r="P248">
        <v>0.1303</v>
      </c>
      <c r="Q248" s="1">
        <v>72147.69</v>
      </c>
      <c r="R248">
        <v>0.1741</v>
      </c>
      <c r="S248">
        <v>0.19980000000000001</v>
      </c>
      <c r="T248">
        <v>0.62609999999999999</v>
      </c>
      <c r="U248">
        <v>31.09</v>
      </c>
      <c r="V248" s="1">
        <v>98163.81</v>
      </c>
      <c r="W248">
        <v>169.42</v>
      </c>
      <c r="X248" s="1">
        <v>213018.52</v>
      </c>
      <c r="Y248">
        <v>0.78559999999999997</v>
      </c>
      <c r="Z248">
        <v>0.1779</v>
      </c>
      <c r="AA248">
        <v>3.6600000000000001E-2</v>
      </c>
      <c r="AB248">
        <v>0.21440000000000001</v>
      </c>
      <c r="AC248">
        <v>213.02</v>
      </c>
      <c r="AD248" s="1">
        <v>8436.35</v>
      </c>
      <c r="AE248">
        <v>901.32</v>
      </c>
      <c r="AF248" s="1">
        <v>204800.97</v>
      </c>
      <c r="AG248" t="s">
        <v>3</v>
      </c>
      <c r="AH248" s="1">
        <v>44380</v>
      </c>
      <c r="AI248" s="1">
        <v>79647.320000000007</v>
      </c>
      <c r="AJ248">
        <v>69.489999999999995</v>
      </c>
      <c r="AK248">
        <v>37.78</v>
      </c>
      <c r="AL248">
        <v>41.88</v>
      </c>
      <c r="AM248">
        <v>4.51</v>
      </c>
      <c r="AN248">
        <v>0</v>
      </c>
      <c r="AO248">
        <v>0.78210000000000002</v>
      </c>
      <c r="AP248" s="1">
        <v>1447.16</v>
      </c>
      <c r="AQ248" s="1">
        <v>2034.81</v>
      </c>
      <c r="AR248" s="1">
        <v>7071.99</v>
      </c>
      <c r="AS248">
        <v>797.67</v>
      </c>
      <c r="AT248">
        <v>357.53</v>
      </c>
      <c r="AU248" s="1">
        <v>11709.16</v>
      </c>
      <c r="AV248" s="1">
        <v>3614.39</v>
      </c>
      <c r="AW248">
        <v>0.28849999999999998</v>
      </c>
      <c r="AX248" s="1">
        <v>7414.24</v>
      </c>
      <c r="AY248">
        <v>0.5917</v>
      </c>
      <c r="AZ248">
        <v>992.2</v>
      </c>
      <c r="BA248">
        <v>7.9200000000000007E-2</v>
      </c>
      <c r="BB248">
        <v>509.31</v>
      </c>
      <c r="BC248">
        <v>4.0599999999999997E-2</v>
      </c>
      <c r="BD248" s="1">
        <v>12530.14</v>
      </c>
      <c r="BE248" s="1">
        <v>2351.9699999999998</v>
      </c>
      <c r="BF248">
        <v>0.32169999999999999</v>
      </c>
      <c r="BG248">
        <v>0.59360000000000002</v>
      </c>
      <c r="BH248">
        <v>0.23230000000000001</v>
      </c>
      <c r="BI248">
        <v>0.1318</v>
      </c>
      <c r="BJ248">
        <v>2.6800000000000001E-2</v>
      </c>
      <c r="BK248">
        <v>1.55E-2</v>
      </c>
    </row>
    <row r="249" spans="1:63" x14ac:dyDescent="0.25">
      <c r="A249" t="s">
        <v>250</v>
      </c>
      <c r="B249">
        <v>48322</v>
      </c>
      <c r="C249">
        <v>73.52</v>
      </c>
      <c r="D249">
        <v>12.02</v>
      </c>
      <c r="E249">
        <v>883.51</v>
      </c>
      <c r="F249">
        <v>828.4</v>
      </c>
      <c r="G249">
        <v>2E-3</v>
      </c>
      <c r="H249">
        <v>5.0000000000000001E-4</v>
      </c>
      <c r="I249">
        <v>4.7000000000000002E-3</v>
      </c>
      <c r="J249">
        <v>1.1999999999999999E-3</v>
      </c>
      <c r="K249">
        <v>1.2800000000000001E-2</v>
      </c>
      <c r="L249">
        <v>0.95630000000000004</v>
      </c>
      <c r="M249">
        <v>2.2499999999999999E-2</v>
      </c>
      <c r="N249">
        <v>0.39300000000000002</v>
      </c>
      <c r="O249">
        <v>4.1999999999999997E-3</v>
      </c>
      <c r="P249">
        <v>0.14829999999999999</v>
      </c>
      <c r="Q249" s="1">
        <v>54920.73</v>
      </c>
      <c r="R249">
        <v>0.2671</v>
      </c>
      <c r="S249">
        <v>0.18859999999999999</v>
      </c>
      <c r="T249">
        <v>0.54430000000000001</v>
      </c>
      <c r="U249">
        <v>9.02</v>
      </c>
      <c r="V249" s="1">
        <v>66131.8</v>
      </c>
      <c r="W249">
        <v>93.63</v>
      </c>
      <c r="X249" s="1">
        <v>216565.25</v>
      </c>
      <c r="Y249">
        <v>0.6825</v>
      </c>
      <c r="Z249">
        <v>6.9800000000000001E-2</v>
      </c>
      <c r="AA249">
        <v>0.24759999999999999</v>
      </c>
      <c r="AB249">
        <v>0.3175</v>
      </c>
      <c r="AC249">
        <v>216.57</v>
      </c>
      <c r="AD249" s="1">
        <v>6761.97</v>
      </c>
      <c r="AE249">
        <v>584.54</v>
      </c>
      <c r="AF249" s="1">
        <v>171685.75</v>
      </c>
      <c r="AG249" t="s">
        <v>3</v>
      </c>
      <c r="AH249" s="1">
        <v>34811</v>
      </c>
      <c r="AI249" s="1">
        <v>53597.18</v>
      </c>
      <c r="AJ249">
        <v>41.83</v>
      </c>
      <c r="AK249">
        <v>26.77</v>
      </c>
      <c r="AL249">
        <v>29.73</v>
      </c>
      <c r="AM249">
        <v>4.38</v>
      </c>
      <c r="AN249" s="1">
        <v>1471.01</v>
      </c>
      <c r="AO249">
        <v>1.2105999999999999</v>
      </c>
      <c r="AP249" s="1">
        <v>1853.71</v>
      </c>
      <c r="AQ249" s="1">
        <v>2529.37</v>
      </c>
      <c r="AR249" s="1">
        <v>6993.5</v>
      </c>
      <c r="AS249">
        <v>711.89</v>
      </c>
      <c r="AT249">
        <v>338.03</v>
      </c>
      <c r="AU249" s="1">
        <v>12426.51</v>
      </c>
      <c r="AV249" s="1">
        <v>6864.86</v>
      </c>
      <c r="AW249">
        <v>0.4456</v>
      </c>
      <c r="AX249" s="1">
        <v>5925.87</v>
      </c>
      <c r="AY249">
        <v>0.38469999999999999</v>
      </c>
      <c r="AZ249" s="1">
        <v>1673.56</v>
      </c>
      <c r="BA249">
        <v>0.1086</v>
      </c>
      <c r="BB249">
        <v>941.36</v>
      </c>
      <c r="BC249">
        <v>6.1100000000000002E-2</v>
      </c>
      <c r="BD249" s="1">
        <v>15405.64</v>
      </c>
      <c r="BE249" s="1">
        <v>5382.89</v>
      </c>
      <c r="BF249">
        <v>1.4664999999999999</v>
      </c>
      <c r="BG249">
        <v>0.49990000000000001</v>
      </c>
      <c r="BH249">
        <v>0.22259999999999999</v>
      </c>
      <c r="BI249">
        <v>0.22140000000000001</v>
      </c>
      <c r="BJ249">
        <v>2.9499999999999998E-2</v>
      </c>
      <c r="BK249">
        <v>2.6700000000000002E-2</v>
      </c>
    </row>
    <row r="250" spans="1:63" x14ac:dyDescent="0.25">
      <c r="A250" t="s">
        <v>251</v>
      </c>
      <c r="B250">
        <v>49205</v>
      </c>
      <c r="C250">
        <v>86.95</v>
      </c>
      <c r="D250">
        <v>16.55</v>
      </c>
      <c r="E250" s="1">
        <v>1439</v>
      </c>
      <c r="F250" s="1">
        <v>1399.08</v>
      </c>
      <c r="G250">
        <v>2.3E-3</v>
      </c>
      <c r="H250">
        <v>5.0000000000000001E-4</v>
      </c>
      <c r="I250">
        <v>5.4999999999999997E-3</v>
      </c>
      <c r="J250">
        <v>8.0000000000000004E-4</v>
      </c>
      <c r="K250">
        <v>1.32E-2</v>
      </c>
      <c r="L250">
        <v>0.95789999999999997</v>
      </c>
      <c r="M250">
        <v>1.9699999999999999E-2</v>
      </c>
      <c r="N250">
        <v>0.34739999999999999</v>
      </c>
      <c r="O250">
        <v>3.7000000000000002E-3</v>
      </c>
      <c r="P250">
        <v>0.13730000000000001</v>
      </c>
      <c r="Q250" s="1">
        <v>56464.32</v>
      </c>
      <c r="R250">
        <v>0.20169999999999999</v>
      </c>
      <c r="S250">
        <v>0.18959999999999999</v>
      </c>
      <c r="T250">
        <v>0.60880000000000001</v>
      </c>
      <c r="U250">
        <v>11.47</v>
      </c>
      <c r="V250" s="1">
        <v>74454.05</v>
      </c>
      <c r="W250">
        <v>120.07</v>
      </c>
      <c r="X250" s="1">
        <v>186109.53</v>
      </c>
      <c r="Y250">
        <v>0.74139999999999995</v>
      </c>
      <c r="Z250">
        <v>7.8299999999999995E-2</v>
      </c>
      <c r="AA250">
        <v>0.1802</v>
      </c>
      <c r="AB250">
        <v>0.2586</v>
      </c>
      <c r="AC250">
        <v>186.11</v>
      </c>
      <c r="AD250" s="1">
        <v>5264.65</v>
      </c>
      <c r="AE250">
        <v>525.1</v>
      </c>
      <c r="AF250" s="1">
        <v>155191.93</v>
      </c>
      <c r="AG250" t="s">
        <v>3</v>
      </c>
      <c r="AH250" s="1">
        <v>35212</v>
      </c>
      <c r="AI250" s="1">
        <v>56531.37</v>
      </c>
      <c r="AJ250">
        <v>42.66</v>
      </c>
      <c r="AK250">
        <v>25.51</v>
      </c>
      <c r="AL250">
        <v>28.87</v>
      </c>
      <c r="AM250">
        <v>4.5599999999999996</v>
      </c>
      <c r="AN250" s="1">
        <v>1187.1099999999999</v>
      </c>
      <c r="AO250">
        <v>1.0471999999999999</v>
      </c>
      <c r="AP250" s="1">
        <v>1453.14</v>
      </c>
      <c r="AQ250" s="1">
        <v>2254.67</v>
      </c>
      <c r="AR250" s="1">
        <v>6595.01</v>
      </c>
      <c r="AS250">
        <v>623.54</v>
      </c>
      <c r="AT250">
        <v>331.19</v>
      </c>
      <c r="AU250" s="1">
        <v>11257.54</v>
      </c>
      <c r="AV250" s="1">
        <v>6334.02</v>
      </c>
      <c r="AW250">
        <v>0.4748</v>
      </c>
      <c r="AX250" s="1">
        <v>4661.91</v>
      </c>
      <c r="AY250">
        <v>0.34949999999999998</v>
      </c>
      <c r="AZ250" s="1">
        <v>1556.78</v>
      </c>
      <c r="BA250">
        <v>0.1167</v>
      </c>
      <c r="BB250">
        <v>787.26</v>
      </c>
      <c r="BC250">
        <v>5.8999999999999997E-2</v>
      </c>
      <c r="BD250" s="1">
        <v>13339.97</v>
      </c>
      <c r="BE250" s="1">
        <v>5557.79</v>
      </c>
      <c r="BF250">
        <v>1.429</v>
      </c>
      <c r="BG250">
        <v>0.52249999999999996</v>
      </c>
      <c r="BH250">
        <v>0.22720000000000001</v>
      </c>
      <c r="BI250">
        <v>0.20730000000000001</v>
      </c>
      <c r="BJ250">
        <v>2.8000000000000001E-2</v>
      </c>
      <c r="BK250">
        <v>1.4999999999999999E-2</v>
      </c>
    </row>
    <row r="251" spans="1:63" x14ac:dyDescent="0.25">
      <c r="A251" t="s">
        <v>252</v>
      </c>
      <c r="B251">
        <v>45872</v>
      </c>
      <c r="C251">
        <v>141.38</v>
      </c>
      <c r="D251">
        <v>11.2</v>
      </c>
      <c r="E251" s="1">
        <v>1583.36</v>
      </c>
      <c r="F251" s="1">
        <v>1487.98</v>
      </c>
      <c r="G251">
        <v>2.3E-3</v>
      </c>
      <c r="H251">
        <v>2.9999999999999997E-4</v>
      </c>
      <c r="I251">
        <v>6.6E-3</v>
      </c>
      <c r="J251">
        <v>8.9999999999999998E-4</v>
      </c>
      <c r="K251">
        <v>2.3699999999999999E-2</v>
      </c>
      <c r="L251">
        <v>0.93759999999999999</v>
      </c>
      <c r="M251">
        <v>2.86E-2</v>
      </c>
      <c r="N251">
        <v>0.4365</v>
      </c>
      <c r="O251">
        <v>3.0000000000000001E-3</v>
      </c>
      <c r="P251">
        <v>0.15629999999999999</v>
      </c>
      <c r="Q251" s="1">
        <v>55371.61</v>
      </c>
      <c r="R251">
        <v>0.2203</v>
      </c>
      <c r="S251">
        <v>0.2016</v>
      </c>
      <c r="T251">
        <v>0.57809999999999995</v>
      </c>
      <c r="U251">
        <v>12.67</v>
      </c>
      <c r="V251" s="1">
        <v>72393.440000000002</v>
      </c>
      <c r="W251">
        <v>119.96</v>
      </c>
      <c r="X251" s="1">
        <v>216209.77</v>
      </c>
      <c r="Y251">
        <v>0.63290000000000002</v>
      </c>
      <c r="Z251">
        <v>0.1283</v>
      </c>
      <c r="AA251">
        <v>0.2387</v>
      </c>
      <c r="AB251">
        <v>0.36709999999999998</v>
      </c>
      <c r="AC251">
        <v>216.21</v>
      </c>
      <c r="AD251" s="1">
        <v>6089.68</v>
      </c>
      <c r="AE251">
        <v>498.23</v>
      </c>
      <c r="AF251" s="1">
        <v>174695.22</v>
      </c>
      <c r="AG251" t="s">
        <v>3</v>
      </c>
      <c r="AH251" s="1">
        <v>33634</v>
      </c>
      <c r="AI251" s="1">
        <v>53450.720000000001</v>
      </c>
      <c r="AJ251">
        <v>38.72</v>
      </c>
      <c r="AK251">
        <v>24.44</v>
      </c>
      <c r="AL251">
        <v>28.15</v>
      </c>
      <c r="AM251">
        <v>4.37</v>
      </c>
      <c r="AN251" s="1">
        <v>1433.69</v>
      </c>
      <c r="AO251">
        <v>1.0790999999999999</v>
      </c>
      <c r="AP251" s="1">
        <v>1556.2</v>
      </c>
      <c r="AQ251" s="1">
        <v>2362.44</v>
      </c>
      <c r="AR251" s="1">
        <v>7051.98</v>
      </c>
      <c r="AS251">
        <v>660.32</v>
      </c>
      <c r="AT251">
        <v>338.17</v>
      </c>
      <c r="AU251" s="1">
        <v>11969.11</v>
      </c>
      <c r="AV251" s="1">
        <v>6758.52</v>
      </c>
      <c r="AW251">
        <v>0.4662</v>
      </c>
      <c r="AX251" s="1">
        <v>5329.71</v>
      </c>
      <c r="AY251">
        <v>0.36759999999999998</v>
      </c>
      <c r="AZ251" s="1">
        <v>1438.7</v>
      </c>
      <c r="BA251">
        <v>9.9199999999999997E-2</v>
      </c>
      <c r="BB251">
        <v>970.57</v>
      </c>
      <c r="BC251">
        <v>6.6900000000000001E-2</v>
      </c>
      <c r="BD251" s="1">
        <v>14497.49</v>
      </c>
      <c r="BE251" s="1">
        <v>5444.96</v>
      </c>
      <c r="BF251">
        <v>1.5479000000000001</v>
      </c>
      <c r="BG251">
        <v>0.51119999999999999</v>
      </c>
      <c r="BH251">
        <v>0.23880000000000001</v>
      </c>
      <c r="BI251">
        <v>0.20169999999999999</v>
      </c>
      <c r="BJ251">
        <v>3.1199999999999999E-2</v>
      </c>
      <c r="BK251">
        <v>1.7100000000000001E-2</v>
      </c>
    </row>
    <row r="252" spans="1:63" x14ac:dyDescent="0.25">
      <c r="A252" t="s">
        <v>253</v>
      </c>
      <c r="B252">
        <v>48256</v>
      </c>
      <c r="C252">
        <v>54.05</v>
      </c>
      <c r="D252">
        <v>22.68</v>
      </c>
      <c r="E252" s="1">
        <v>1225.8699999999999</v>
      </c>
      <c r="F252" s="1">
        <v>1185.07</v>
      </c>
      <c r="G252">
        <v>5.7999999999999996E-3</v>
      </c>
      <c r="H252">
        <v>4.0000000000000002E-4</v>
      </c>
      <c r="I252">
        <v>8.9999999999999993E-3</v>
      </c>
      <c r="J252">
        <v>1.1999999999999999E-3</v>
      </c>
      <c r="K252">
        <v>1.95E-2</v>
      </c>
      <c r="L252">
        <v>0.93340000000000001</v>
      </c>
      <c r="M252">
        <v>3.0599999999999999E-2</v>
      </c>
      <c r="N252">
        <v>0.35870000000000002</v>
      </c>
      <c r="O252">
        <v>3.5000000000000001E-3</v>
      </c>
      <c r="P252">
        <v>0.13170000000000001</v>
      </c>
      <c r="Q252" s="1">
        <v>58280.42</v>
      </c>
      <c r="R252">
        <v>0.21179999999999999</v>
      </c>
      <c r="S252">
        <v>0.21179999999999999</v>
      </c>
      <c r="T252">
        <v>0.57640000000000002</v>
      </c>
      <c r="U252">
        <v>8.6999999999999993</v>
      </c>
      <c r="V252" s="1">
        <v>84993.15</v>
      </c>
      <c r="W252">
        <v>135.35</v>
      </c>
      <c r="X252" s="1">
        <v>169832.83</v>
      </c>
      <c r="Y252">
        <v>0.80489999999999995</v>
      </c>
      <c r="Z252">
        <v>0.122</v>
      </c>
      <c r="AA252">
        <v>7.3099999999999998E-2</v>
      </c>
      <c r="AB252">
        <v>0.1951</v>
      </c>
      <c r="AC252">
        <v>169.83</v>
      </c>
      <c r="AD252" s="1">
        <v>4689.74</v>
      </c>
      <c r="AE252">
        <v>552.11</v>
      </c>
      <c r="AF252" s="1">
        <v>154802.01</v>
      </c>
      <c r="AG252" t="s">
        <v>3</v>
      </c>
      <c r="AH252" s="1">
        <v>36114</v>
      </c>
      <c r="AI252" s="1">
        <v>57475.37</v>
      </c>
      <c r="AJ252">
        <v>43.05</v>
      </c>
      <c r="AK252">
        <v>25.72</v>
      </c>
      <c r="AL252">
        <v>30.79</v>
      </c>
      <c r="AM252">
        <v>4.62</v>
      </c>
      <c r="AN252" s="1">
        <v>1720.65</v>
      </c>
      <c r="AO252">
        <v>1.0741000000000001</v>
      </c>
      <c r="AP252" s="1">
        <v>1533.14</v>
      </c>
      <c r="AQ252" s="1">
        <v>2054.9899999999998</v>
      </c>
      <c r="AR252" s="1">
        <v>6375.18</v>
      </c>
      <c r="AS252">
        <v>643.58000000000004</v>
      </c>
      <c r="AT252">
        <v>334.96</v>
      </c>
      <c r="AU252" s="1">
        <v>10941.85</v>
      </c>
      <c r="AV252" s="1">
        <v>5727.69</v>
      </c>
      <c r="AW252">
        <v>0.4471</v>
      </c>
      <c r="AX252" s="1">
        <v>4896.49</v>
      </c>
      <c r="AY252">
        <v>0.38219999999999998</v>
      </c>
      <c r="AZ252" s="1">
        <v>1438.79</v>
      </c>
      <c r="BA252">
        <v>0.1123</v>
      </c>
      <c r="BB252">
        <v>748.17</v>
      </c>
      <c r="BC252">
        <v>5.8400000000000001E-2</v>
      </c>
      <c r="BD252" s="1">
        <v>12811.13</v>
      </c>
      <c r="BE252" s="1">
        <v>4558.55</v>
      </c>
      <c r="BF252">
        <v>1.1374</v>
      </c>
      <c r="BG252">
        <v>0.52449999999999997</v>
      </c>
      <c r="BH252">
        <v>0.21729999999999999</v>
      </c>
      <c r="BI252">
        <v>0.20599999999999999</v>
      </c>
      <c r="BJ252">
        <v>3.1399999999999997E-2</v>
      </c>
      <c r="BK252">
        <v>2.0899999999999998E-2</v>
      </c>
    </row>
    <row r="253" spans="1:63" x14ac:dyDescent="0.25">
      <c r="A253" t="s">
        <v>254</v>
      </c>
      <c r="B253">
        <v>48686</v>
      </c>
      <c r="C253">
        <v>20.75</v>
      </c>
      <c r="D253">
        <v>36.700000000000003</v>
      </c>
      <c r="E253">
        <v>761.6</v>
      </c>
      <c r="F253">
        <v>679.93</v>
      </c>
      <c r="G253">
        <v>3.7000000000000002E-3</v>
      </c>
      <c r="H253">
        <v>1.1000000000000001E-3</v>
      </c>
      <c r="I253">
        <v>0.24249999999999999</v>
      </c>
      <c r="J253">
        <v>2.3999999999999998E-3</v>
      </c>
      <c r="K253">
        <v>6.3200000000000006E-2</v>
      </c>
      <c r="L253">
        <v>0.57269999999999999</v>
      </c>
      <c r="M253">
        <v>0.1144</v>
      </c>
      <c r="N253">
        <v>0.84850000000000003</v>
      </c>
      <c r="O253">
        <v>1.7899999999999999E-2</v>
      </c>
      <c r="P253">
        <v>0.16850000000000001</v>
      </c>
      <c r="Q253" s="1">
        <v>55270.34</v>
      </c>
      <c r="R253">
        <v>0.35370000000000001</v>
      </c>
      <c r="S253">
        <v>0.21199999999999999</v>
      </c>
      <c r="T253">
        <v>0.43430000000000002</v>
      </c>
      <c r="U253">
        <v>8.43</v>
      </c>
      <c r="V253" s="1">
        <v>68843.820000000007</v>
      </c>
      <c r="W253">
        <v>87.36</v>
      </c>
      <c r="X253" s="1">
        <v>154261.51999999999</v>
      </c>
      <c r="Y253">
        <v>0.64439999999999997</v>
      </c>
      <c r="Z253">
        <v>0.25040000000000001</v>
      </c>
      <c r="AA253">
        <v>0.1053</v>
      </c>
      <c r="AB253">
        <v>0.35560000000000003</v>
      </c>
      <c r="AC253">
        <v>154.26</v>
      </c>
      <c r="AD253" s="1">
        <v>5475.52</v>
      </c>
      <c r="AE253">
        <v>576.22</v>
      </c>
      <c r="AF253" s="1">
        <v>128998.88</v>
      </c>
      <c r="AG253" t="s">
        <v>3</v>
      </c>
      <c r="AH253" s="1">
        <v>30280.5</v>
      </c>
      <c r="AI253" s="1">
        <v>51386.55</v>
      </c>
      <c r="AJ253">
        <v>52.01</v>
      </c>
      <c r="AK253">
        <v>32.44</v>
      </c>
      <c r="AL253">
        <v>38.1</v>
      </c>
      <c r="AM253">
        <v>4.8499999999999996</v>
      </c>
      <c r="AN253" s="1">
        <v>2839.22</v>
      </c>
      <c r="AO253">
        <v>1.0742</v>
      </c>
      <c r="AP253" s="1">
        <v>2374.88</v>
      </c>
      <c r="AQ253" s="1">
        <v>2850.15</v>
      </c>
      <c r="AR253" s="1">
        <v>8188.97</v>
      </c>
      <c r="AS253">
        <v>867.1</v>
      </c>
      <c r="AT253">
        <v>525.54</v>
      </c>
      <c r="AU253" s="1">
        <v>14806.64</v>
      </c>
      <c r="AV253" s="1">
        <v>8501.7099999999991</v>
      </c>
      <c r="AW253">
        <v>0.48580000000000001</v>
      </c>
      <c r="AX253" s="1">
        <v>5857.71</v>
      </c>
      <c r="AY253">
        <v>0.3347</v>
      </c>
      <c r="AZ253" s="1">
        <v>1753.82</v>
      </c>
      <c r="BA253">
        <v>0.1002</v>
      </c>
      <c r="BB253" s="1">
        <v>1388.96</v>
      </c>
      <c r="BC253">
        <v>7.9399999999999998E-2</v>
      </c>
      <c r="BD253" s="1">
        <v>17502.2</v>
      </c>
      <c r="BE253" s="1">
        <v>5526.73</v>
      </c>
      <c r="BF253">
        <v>1.4837</v>
      </c>
      <c r="BG253">
        <v>0.47149999999999997</v>
      </c>
      <c r="BH253">
        <v>0.2084</v>
      </c>
      <c r="BI253">
        <v>0.26590000000000003</v>
      </c>
      <c r="BJ253">
        <v>2.6700000000000002E-2</v>
      </c>
      <c r="BK253">
        <v>2.7400000000000001E-2</v>
      </c>
    </row>
    <row r="254" spans="1:63" x14ac:dyDescent="0.25">
      <c r="A254" t="s">
        <v>255</v>
      </c>
      <c r="B254">
        <v>49338</v>
      </c>
      <c r="C254">
        <v>48.52</v>
      </c>
      <c r="D254">
        <v>10.85</v>
      </c>
      <c r="E254">
        <v>526.52</v>
      </c>
      <c r="F254">
        <v>571.53</v>
      </c>
      <c r="G254">
        <v>2.8999999999999998E-3</v>
      </c>
      <c r="H254">
        <v>5.0000000000000001E-4</v>
      </c>
      <c r="I254">
        <v>4.7000000000000002E-3</v>
      </c>
      <c r="J254">
        <v>1E-4</v>
      </c>
      <c r="K254">
        <v>1.2800000000000001E-2</v>
      </c>
      <c r="L254">
        <v>0.96650000000000003</v>
      </c>
      <c r="M254">
        <v>1.2500000000000001E-2</v>
      </c>
      <c r="N254">
        <v>0.16009999999999999</v>
      </c>
      <c r="O254">
        <v>1.6999999999999999E-3</v>
      </c>
      <c r="P254">
        <v>0.1188</v>
      </c>
      <c r="Q254" s="1">
        <v>58037.02</v>
      </c>
      <c r="R254">
        <v>0.16950000000000001</v>
      </c>
      <c r="S254">
        <v>0.19370000000000001</v>
      </c>
      <c r="T254">
        <v>0.63680000000000003</v>
      </c>
      <c r="U254">
        <v>5.46</v>
      </c>
      <c r="V254" s="1">
        <v>71598.320000000007</v>
      </c>
      <c r="W254">
        <v>93.32</v>
      </c>
      <c r="X254" s="1">
        <v>181844.84</v>
      </c>
      <c r="Y254">
        <v>0.81810000000000005</v>
      </c>
      <c r="Z254">
        <v>6.0499999999999998E-2</v>
      </c>
      <c r="AA254">
        <v>0.12139999999999999</v>
      </c>
      <c r="AB254">
        <v>0.18190000000000001</v>
      </c>
      <c r="AC254">
        <v>181.84</v>
      </c>
      <c r="AD254" s="1">
        <v>4779.87</v>
      </c>
      <c r="AE254">
        <v>525.29</v>
      </c>
      <c r="AF254" s="1">
        <v>162301.79999999999</v>
      </c>
      <c r="AG254" t="s">
        <v>3</v>
      </c>
      <c r="AH254" s="1">
        <v>40491</v>
      </c>
      <c r="AI254" s="1">
        <v>66222.460000000006</v>
      </c>
      <c r="AJ254">
        <v>36.67</v>
      </c>
      <c r="AK254">
        <v>24.18</v>
      </c>
      <c r="AL254">
        <v>28.07</v>
      </c>
      <c r="AM254">
        <v>4.9800000000000004</v>
      </c>
      <c r="AN254" s="1">
        <v>2076.9899999999998</v>
      </c>
      <c r="AO254">
        <v>1.2472000000000001</v>
      </c>
      <c r="AP254" s="1">
        <v>1925.41</v>
      </c>
      <c r="AQ254" s="1">
        <v>2048.48</v>
      </c>
      <c r="AR254" s="1">
        <v>7416.29</v>
      </c>
      <c r="AS254">
        <v>504.32</v>
      </c>
      <c r="AT254">
        <v>404.67</v>
      </c>
      <c r="AU254" s="1">
        <v>12299.18</v>
      </c>
      <c r="AV254" s="1">
        <v>6025.35</v>
      </c>
      <c r="AW254">
        <v>0.43340000000000001</v>
      </c>
      <c r="AX254" s="1">
        <v>5311.67</v>
      </c>
      <c r="AY254">
        <v>0.38200000000000001</v>
      </c>
      <c r="AZ254" s="1">
        <v>2061.64</v>
      </c>
      <c r="BA254">
        <v>0.14829999999999999</v>
      </c>
      <c r="BB254">
        <v>505.32</v>
      </c>
      <c r="BC254">
        <v>3.6299999999999999E-2</v>
      </c>
      <c r="BD254" s="1">
        <v>13903.98</v>
      </c>
      <c r="BE254" s="1">
        <v>6390.04</v>
      </c>
      <c r="BF254">
        <v>1.6059000000000001</v>
      </c>
      <c r="BG254">
        <v>0.54969999999999997</v>
      </c>
      <c r="BH254">
        <v>0.23769999999999999</v>
      </c>
      <c r="BI254">
        <v>0.1618</v>
      </c>
      <c r="BJ254">
        <v>3.04E-2</v>
      </c>
      <c r="BK254">
        <v>2.0400000000000001E-2</v>
      </c>
    </row>
    <row r="255" spans="1:63" x14ac:dyDescent="0.25">
      <c r="A255" t="s">
        <v>256</v>
      </c>
      <c r="B255">
        <v>47985</v>
      </c>
      <c r="C255">
        <v>60.48</v>
      </c>
      <c r="D255">
        <v>28.01</v>
      </c>
      <c r="E255" s="1">
        <v>1693.97</v>
      </c>
      <c r="F255" s="1">
        <v>1662.47</v>
      </c>
      <c r="G255">
        <v>7.3000000000000001E-3</v>
      </c>
      <c r="H255">
        <v>1.2999999999999999E-3</v>
      </c>
      <c r="I255">
        <v>8.6E-3</v>
      </c>
      <c r="J255">
        <v>8.0000000000000004E-4</v>
      </c>
      <c r="K255">
        <v>3.7999999999999999E-2</v>
      </c>
      <c r="L255">
        <v>0.91369999999999996</v>
      </c>
      <c r="M255">
        <v>3.0300000000000001E-2</v>
      </c>
      <c r="N255">
        <v>0.24410000000000001</v>
      </c>
      <c r="O255">
        <v>1.23E-2</v>
      </c>
      <c r="P255">
        <v>0.1157</v>
      </c>
      <c r="Q255" s="1">
        <v>60280.58</v>
      </c>
      <c r="R255">
        <v>0.21829999999999999</v>
      </c>
      <c r="S255">
        <v>0.17469999999999999</v>
      </c>
      <c r="T255">
        <v>0.6069</v>
      </c>
      <c r="U255">
        <v>12.29</v>
      </c>
      <c r="V255" s="1">
        <v>80277.83</v>
      </c>
      <c r="W255">
        <v>133.33000000000001</v>
      </c>
      <c r="X255" s="1">
        <v>200630.13</v>
      </c>
      <c r="Y255">
        <v>0.76890000000000003</v>
      </c>
      <c r="Z255">
        <v>0.14099999999999999</v>
      </c>
      <c r="AA255">
        <v>9.0200000000000002E-2</v>
      </c>
      <c r="AB255">
        <v>0.2311</v>
      </c>
      <c r="AC255">
        <v>200.63</v>
      </c>
      <c r="AD255" s="1">
        <v>6359.03</v>
      </c>
      <c r="AE255">
        <v>659.09</v>
      </c>
      <c r="AF255" s="1">
        <v>177165.28</v>
      </c>
      <c r="AG255" t="s">
        <v>3</v>
      </c>
      <c r="AH255" s="1">
        <v>40759</v>
      </c>
      <c r="AI255" s="1">
        <v>69911.009999999995</v>
      </c>
      <c r="AJ255">
        <v>47.9</v>
      </c>
      <c r="AK255">
        <v>28.8</v>
      </c>
      <c r="AL255">
        <v>32.159999999999997</v>
      </c>
      <c r="AM255">
        <v>4.66</v>
      </c>
      <c r="AN255" s="1">
        <v>1841.56</v>
      </c>
      <c r="AO255">
        <v>0.95799999999999996</v>
      </c>
      <c r="AP255" s="1">
        <v>1324.13</v>
      </c>
      <c r="AQ255" s="1">
        <v>1844.72</v>
      </c>
      <c r="AR255" s="1">
        <v>6518.97</v>
      </c>
      <c r="AS255">
        <v>647.21</v>
      </c>
      <c r="AT255">
        <v>316.58999999999997</v>
      </c>
      <c r="AU255" s="1">
        <v>10651.61</v>
      </c>
      <c r="AV255" s="1">
        <v>4332.63</v>
      </c>
      <c r="AW255">
        <v>0.3533</v>
      </c>
      <c r="AX255" s="1">
        <v>6041.89</v>
      </c>
      <c r="AY255">
        <v>0.49270000000000003</v>
      </c>
      <c r="AZ255" s="1">
        <v>1377.18</v>
      </c>
      <c r="BA255">
        <v>0.1123</v>
      </c>
      <c r="BB255">
        <v>510.55</v>
      </c>
      <c r="BC255">
        <v>4.1599999999999998E-2</v>
      </c>
      <c r="BD255" s="1">
        <v>12262.25</v>
      </c>
      <c r="BE255" s="1">
        <v>3316.8</v>
      </c>
      <c r="BF255">
        <v>0.63049999999999995</v>
      </c>
      <c r="BG255">
        <v>0.54630000000000001</v>
      </c>
      <c r="BH255">
        <v>0.2271</v>
      </c>
      <c r="BI255">
        <v>0.17760000000000001</v>
      </c>
      <c r="BJ255">
        <v>3.0599999999999999E-2</v>
      </c>
      <c r="BK255">
        <v>1.84E-2</v>
      </c>
    </row>
    <row r="256" spans="1:63" x14ac:dyDescent="0.25">
      <c r="A256" t="s">
        <v>257</v>
      </c>
      <c r="B256">
        <v>48264</v>
      </c>
      <c r="C256">
        <v>79.239999999999995</v>
      </c>
      <c r="D256">
        <v>22.22</v>
      </c>
      <c r="E256" s="1">
        <v>1760.39</v>
      </c>
      <c r="F256" s="1">
        <v>1743.69</v>
      </c>
      <c r="G256">
        <v>7.0000000000000001E-3</v>
      </c>
      <c r="H256">
        <v>2.9999999999999997E-4</v>
      </c>
      <c r="I256">
        <v>9.7000000000000003E-3</v>
      </c>
      <c r="J256">
        <v>1E-3</v>
      </c>
      <c r="K256">
        <v>3.8800000000000001E-2</v>
      </c>
      <c r="L256">
        <v>0.91279999999999994</v>
      </c>
      <c r="M256">
        <v>3.04E-2</v>
      </c>
      <c r="N256">
        <v>0.24</v>
      </c>
      <c r="O256">
        <v>1.0699999999999999E-2</v>
      </c>
      <c r="P256">
        <v>0.1171</v>
      </c>
      <c r="Q256" s="1">
        <v>61649.9</v>
      </c>
      <c r="R256">
        <v>0.20039999999999999</v>
      </c>
      <c r="S256">
        <v>0.1847</v>
      </c>
      <c r="T256">
        <v>0.6149</v>
      </c>
      <c r="U256">
        <v>12.67</v>
      </c>
      <c r="V256" s="1">
        <v>81216.81</v>
      </c>
      <c r="W256">
        <v>133.65</v>
      </c>
      <c r="X256" s="1">
        <v>225099.92</v>
      </c>
      <c r="Y256">
        <v>0.75439999999999996</v>
      </c>
      <c r="Z256">
        <v>0.12709999999999999</v>
      </c>
      <c r="AA256">
        <v>0.11849999999999999</v>
      </c>
      <c r="AB256">
        <v>0.24560000000000001</v>
      </c>
      <c r="AC256">
        <v>225.1</v>
      </c>
      <c r="AD256" s="1">
        <v>6595.93</v>
      </c>
      <c r="AE256">
        <v>634.36</v>
      </c>
      <c r="AF256" s="1">
        <v>203709.5</v>
      </c>
      <c r="AG256" t="s">
        <v>3</v>
      </c>
      <c r="AH256" s="1">
        <v>41715</v>
      </c>
      <c r="AI256" s="1">
        <v>73942.83</v>
      </c>
      <c r="AJ256">
        <v>42.97</v>
      </c>
      <c r="AK256">
        <v>26.34</v>
      </c>
      <c r="AL256">
        <v>28.84</v>
      </c>
      <c r="AM256">
        <v>4.29</v>
      </c>
      <c r="AN256" s="1">
        <v>2106.3000000000002</v>
      </c>
      <c r="AO256">
        <v>0.96040000000000003</v>
      </c>
      <c r="AP256" s="1">
        <v>1411.81</v>
      </c>
      <c r="AQ256" s="1">
        <v>2001.72</v>
      </c>
      <c r="AR256" s="1">
        <v>6573.18</v>
      </c>
      <c r="AS256">
        <v>682.91</v>
      </c>
      <c r="AT256">
        <v>285.83999999999997</v>
      </c>
      <c r="AU256" s="1">
        <v>10955.46</v>
      </c>
      <c r="AV256" s="1">
        <v>4086.18</v>
      </c>
      <c r="AW256">
        <v>0.32519999999999999</v>
      </c>
      <c r="AX256" s="1">
        <v>6528.05</v>
      </c>
      <c r="AY256">
        <v>0.51949999999999996</v>
      </c>
      <c r="AZ256" s="1">
        <v>1440.13</v>
      </c>
      <c r="BA256">
        <v>0.11459999999999999</v>
      </c>
      <c r="BB256">
        <v>511.25</v>
      </c>
      <c r="BC256">
        <v>4.07E-2</v>
      </c>
      <c r="BD256" s="1">
        <v>12565.61</v>
      </c>
      <c r="BE256" s="1">
        <v>3011.59</v>
      </c>
      <c r="BF256">
        <v>0.53090000000000004</v>
      </c>
      <c r="BG256">
        <v>0.54849999999999999</v>
      </c>
      <c r="BH256">
        <v>0.22309999999999999</v>
      </c>
      <c r="BI256">
        <v>0.17799999999999999</v>
      </c>
      <c r="BJ256">
        <v>3.1699999999999999E-2</v>
      </c>
      <c r="BK256">
        <v>1.8599999999999998E-2</v>
      </c>
    </row>
    <row r="257" spans="1:63" x14ac:dyDescent="0.25">
      <c r="A257" t="s">
        <v>258</v>
      </c>
      <c r="B257">
        <v>50179</v>
      </c>
      <c r="C257">
        <v>92.19</v>
      </c>
      <c r="D257">
        <v>8.9700000000000006</v>
      </c>
      <c r="E257">
        <v>827.26</v>
      </c>
      <c r="F257">
        <v>790.45</v>
      </c>
      <c r="G257">
        <v>1.6000000000000001E-3</v>
      </c>
      <c r="H257">
        <v>5.0000000000000001E-4</v>
      </c>
      <c r="I257">
        <v>5.8999999999999999E-3</v>
      </c>
      <c r="J257">
        <v>1.4E-3</v>
      </c>
      <c r="K257">
        <v>1.5699999999999999E-2</v>
      </c>
      <c r="L257">
        <v>0.94779999999999998</v>
      </c>
      <c r="M257">
        <v>2.7E-2</v>
      </c>
      <c r="N257">
        <v>0.3856</v>
      </c>
      <c r="O257">
        <v>2.8E-3</v>
      </c>
      <c r="P257">
        <v>0.1525</v>
      </c>
      <c r="Q257" s="1">
        <v>55586.01</v>
      </c>
      <c r="R257">
        <v>0.2228</v>
      </c>
      <c r="S257">
        <v>0.20860000000000001</v>
      </c>
      <c r="T257">
        <v>0.56869999999999998</v>
      </c>
      <c r="U257">
        <v>8.0399999999999991</v>
      </c>
      <c r="V257" s="1">
        <v>69956.33</v>
      </c>
      <c r="W257">
        <v>98.16</v>
      </c>
      <c r="X257" s="1">
        <v>207898.82</v>
      </c>
      <c r="Y257">
        <v>0.66120000000000001</v>
      </c>
      <c r="Z257">
        <v>5.8500000000000003E-2</v>
      </c>
      <c r="AA257">
        <v>0.2802</v>
      </c>
      <c r="AB257">
        <v>0.33879999999999999</v>
      </c>
      <c r="AC257">
        <v>207.9</v>
      </c>
      <c r="AD257" s="1">
        <v>6600.88</v>
      </c>
      <c r="AE257">
        <v>522.01</v>
      </c>
      <c r="AF257" s="1">
        <v>164602.06</v>
      </c>
      <c r="AG257" t="s">
        <v>3</v>
      </c>
      <c r="AH257" s="1">
        <v>34282</v>
      </c>
      <c r="AI257" s="1">
        <v>52345.93</v>
      </c>
      <c r="AJ257">
        <v>38.880000000000003</v>
      </c>
      <c r="AK257">
        <v>26.11</v>
      </c>
      <c r="AL257">
        <v>28.26</v>
      </c>
      <c r="AM257">
        <v>4.37</v>
      </c>
      <c r="AN257" s="1">
        <v>1459.86</v>
      </c>
      <c r="AO257">
        <v>1.4333</v>
      </c>
      <c r="AP257" s="1">
        <v>1843.5</v>
      </c>
      <c r="AQ257" s="1">
        <v>2514</v>
      </c>
      <c r="AR257" s="1">
        <v>7341.95</v>
      </c>
      <c r="AS257">
        <v>677.9</v>
      </c>
      <c r="AT257">
        <v>356.15</v>
      </c>
      <c r="AU257" s="1">
        <v>12733.5</v>
      </c>
      <c r="AV257" s="1">
        <v>7199.24</v>
      </c>
      <c r="AW257">
        <v>0.45469999999999999</v>
      </c>
      <c r="AX257" s="1">
        <v>6059.1</v>
      </c>
      <c r="AY257">
        <v>0.38269999999999998</v>
      </c>
      <c r="AZ257" s="1">
        <v>1677.17</v>
      </c>
      <c r="BA257">
        <v>0.10589999999999999</v>
      </c>
      <c r="BB257">
        <v>897.7</v>
      </c>
      <c r="BC257">
        <v>5.67E-2</v>
      </c>
      <c r="BD257" s="1">
        <v>15833.21</v>
      </c>
      <c r="BE257" s="1">
        <v>5907.78</v>
      </c>
      <c r="BF257">
        <v>1.8106</v>
      </c>
      <c r="BG257">
        <v>0.51070000000000004</v>
      </c>
      <c r="BH257">
        <v>0.22509999999999999</v>
      </c>
      <c r="BI257">
        <v>0.20530000000000001</v>
      </c>
      <c r="BJ257">
        <v>3.1099999999999999E-2</v>
      </c>
      <c r="BK257">
        <v>2.8000000000000001E-2</v>
      </c>
    </row>
    <row r="258" spans="1:63" x14ac:dyDescent="0.25">
      <c r="A258" t="s">
        <v>259</v>
      </c>
      <c r="B258">
        <v>49346</v>
      </c>
      <c r="C258">
        <v>55.95</v>
      </c>
      <c r="D258">
        <v>12.33</v>
      </c>
      <c r="E258">
        <v>689.62</v>
      </c>
      <c r="F258">
        <v>745.96</v>
      </c>
      <c r="G258">
        <v>3.0000000000000001E-3</v>
      </c>
      <c r="H258">
        <v>1E-3</v>
      </c>
      <c r="I258">
        <v>3.8999999999999998E-3</v>
      </c>
      <c r="J258">
        <v>2.9999999999999997E-4</v>
      </c>
      <c r="K258">
        <v>1.12E-2</v>
      </c>
      <c r="L258">
        <v>0.97009999999999996</v>
      </c>
      <c r="M258">
        <v>1.0699999999999999E-2</v>
      </c>
      <c r="N258">
        <v>0.1434</v>
      </c>
      <c r="O258">
        <v>1.4E-3</v>
      </c>
      <c r="P258">
        <v>0.11070000000000001</v>
      </c>
      <c r="Q258" s="1">
        <v>60194.42</v>
      </c>
      <c r="R258">
        <v>0.1615</v>
      </c>
      <c r="S258">
        <v>0.19539999999999999</v>
      </c>
      <c r="T258">
        <v>0.64300000000000002</v>
      </c>
      <c r="U258">
        <v>6.51</v>
      </c>
      <c r="V258" s="1">
        <v>68743.28</v>
      </c>
      <c r="W258">
        <v>103.04</v>
      </c>
      <c r="X258" s="1">
        <v>174208.66</v>
      </c>
      <c r="Y258">
        <v>0.84079999999999999</v>
      </c>
      <c r="Z258">
        <v>7.6700000000000004E-2</v>
      </c>
      <c r="AA258">
        <v>8.2400000000000001E-2</v>
      </c>
      <c r="AB258">
        <v>0.15920000000000001</v>
      </c>
      <c r="AC258">
        <v>174.21</v>
      </c>
      <c r="AD258" s="1">
        <v>4504.9399999999996</v>
      </c>
      <c r="AE258">
        <v>528.69000000000005</v>
      </c>
      <c r="AF258" s="1">
        <v>154706.99</v>
      </c>
      <c r="AG258" t="s">
        <v>3</v>
      </c>
      <c r="AH258" s="1">
        <v>42037</v>
      </c>
      <c r="AI258" s="1">
        <v>68406.75</v>
      </c>
      <c r="AJ258">
        <v>36.53</v>
      </c>
      <c r="AK258">
        <v>24.32</v>
      </c>
      <c r="AL258">
        <v>27.41</v>
      </c>
      <c r="AM258">
        <v>5.18</v>
      </c>
      <c r="AN258" s="1">
        <v>2085.56</v>
      </c>
      <c r="AO258">
        <v>1.1902999999999999</v>
      </c>
      <c r="AP258" s="1">
        <v>1695.94</v>
      </c>
      <c r="AQ258" s="1">
        <v>2000.43</v>
      </c>
      <c r="AR258" s="1">
        <v>6939.06</v>
      </c>
      <c r="AS258">
        <v>487.73</v>
      </c>
      <c r="AT258">
        <v>390.67</v>
      </c>
      <c r="AU258" s="1">
        <v>11513.83</v>
      </c>
      <c r="AV258" s="1">
        <v>5812.05</v>
      </c>
      <c r="AW258">
        <v>0.4456</v>
      </c>
      <c r="AX258" s="1">
        <v>4936.62</v>
      </c>
      <c r="AY258">
        <v>0.3785</v>
      </c>
      <c r="AZ258" s="1">
        <v>1845.26</v>
      </c>
      <c r="BA258">
        <v>0.14149999999999999</v>
      </c>
      <c r="BB258">
        <v>447.98</v>
      </c>
      <c r="BC258">
        <v>3.4299999999999997E-2</v>
      </c>
      <c r="BD258" s="1">
        <v>13041.91</v>
      </c>
      <c r="BE258" s="1">
        <v>5992.22</v>
      </c>
      <c r="BF258">
        <v>1.4467000000000001</v>
      </c>
      <c r="BG258">
        <v>0.55479999999999996</v>
      </c>
      <c r="BH258">
        <v>0.24049999999999999</v>
      </c>
      <c r="BI258">
        <v>0.14849999999999999</v>
      </c>
      <c r="BJ258">
        <v>3.15E-2</v>
      </c>
      <c r="BK258">
        <v>2.47E-2</v>
      </c>
    </row>
    <row r="259" spans="1:63" x14ac:dyDescent="0.25">
      <c r="A259" t="s">
        <v>260</v>
      </c>
      <c r="B259">
        <v>47191</v>
      </c>
      <c r="C259">
        <v>40.479999999999997</v>
      </c>
      <c r="D259">
        <v>85</v>
      </c>
      <c r="E259" s="1">
        <v>3440.5</v>
      </c>
      <c r="F259" s="1">
        <v>3349.81</v>
      </c>
      <c r="G259">
        <v>3.0499999999999999E-2</v>
      </c>
      <c r="H259">
        <v>5.9999999999999995E-4</v>
      </c>
      <c r="I259">
        <v>1.8700000000000001E-2</v>
      </c>
      <c r="J259">
        <v>6.9999999999999999E-4</v>
      </c>
      <c r="K259">
        <v>3.3599999999999998E-2</v>
      </c>
      <c r="L259">
        <v>0.88149999999999995</v>
      </c>
      <c r="M259">
        <v>3.4500000000000003E-2</v>
      </c>
      <c r="N259">
        <v>9.9500000000000005E-2</v>
      </c>
      <c r="O259">
        <v>1.01E-2</v>
      </c>
      <c r="P259">
        <v>0.1067</v>
      </c>
      <c r="Q259" s="1">
        <v>72470.78</v>
      </c>
      <c r="R259">
        <v>0.16639999999999999</v>
      </c>
      <c r="S259">
        <v>0.17469999999999999</v>
      </c>
      <c r="T259">
        <v>0.65890000000000004</v>
      </c>
      <c r="U259">
        <v>20.41</v>
      </c>
      <c r="V259" s="1">
        <v>94229.68</v>
      </c>
      <c r="W259">
        <v>165.91</v>
      </c>
      <c r="X259" s="1">
        <v>249160.89</v>
      </c>
      <c r="Y259">
        <v>0.84709999999999996</v>
      </c>
      <c r="Z259">
        <v>0.1106</v>
      </c>
      <c r="AA259">
        <v>4.2299999999999997E-2</v>
      </c>
      <c r="AB259">
        <v>0.15290000000000001</v>
      </c>
      <c r="AC259">
        <v>249.16</v>
      </c>
      <c r="AD259" s="1">
        <v>9545.19</v>
      </c>
      <c r="AE259" s="1">
        <v>1032.95</v>
      </c>
      <c r="AF259" s="1">
        <v>256391.8</v>
      </c>
      <c r="AG259" t="s">
        <v>3</v>
      </c>
      <c r="AH259" s="1">
        <v>55151</v>
      </c>
      <c r="AI259" s="1">
        <v>121964</v>
      </c>
      <c r="AJ259">
        <v>71.91</v>
      </c>
      <c r="AK259">
        <v>37.46</v>
      </c>
      <c r="AL259">
        <v>43.63</v>
      </c>
      <c r="AM259">
        <v>4.55</v>
      </c>
      <c r="AN259" s="1">
        <v>1615.15</v>
      </c>
      <c r="AO259">
        <v>0.64639999999999997</v>
      </c>
      <c r="AP259" s="1">
        <v>1481.98</v>
      </c>
      <c r="AQ259" s="1">
        <v>2055.11</v>
      </c>
      <c r="AR259" s="1">
        <v>7339.32</v>
      </c>
      <c r="AS259">
        <v>746.68</v>
      </c>
      <c r="AT259">
        <v>369.48</v>
      </c>
      <c r="AU259" s="1">
        <v>11992.56</v>
      </c>
      <c r="AV259" s="1">
        <v>2934.48</v>
      </c>
      <c r="AW259">
        <v>0.2303</v>
      </c>
      <c r="AX259" s="1">
        <v>8538.7999999999993</v>
      </c>
      <c r="AY259">
        <v>0.67020000000000002</v>
      </c>
      <c r="AZ259">
        <v>904.16</v>
      </c>
      <c r="BA259">
        <v>7.0999999999999994E-2</v>
      </c>
      <c r="BB259">
        <v>364.11</v>
      </c>
      <c r="BC259">
        <v>2.86E-2</v>
      </c>
      <c r="BD259" s="1">
        <v>12741.56</v>
      </c>
      <c r="BE259" s="1">
        <v>1481.94</v>
      </c>
      <c r="BF259">
        <v>0.13980000000000001</v>
      </c>
      <c r="BG259">
        <v>0.59209999999999996</v>
      </c>
      <c r="BH259">
        <v>0.2291</v>
      </c>
      <c r="BI259">
        <v>0.1376</v>
      </c>
      <c r="BJ259">
        <v>2.6800000000000001E-2</v>
      </c>
      <c r="BK259">
        <v>1.4500000000000001E-2</v>
      </c>
    </row>
    <row r="260" spans="1:63" x14ac:dyDescent="0.25">
      <c r="A260" t="s">
        <v>261</v>
      </c>
      <c r="B260">
        <v>44164</v>
      </c>
      <c r="C260">
        <v>28.57</v>
      </c>
      <c r="D260">
        <v>143.41999999999999</v>
      </c>
      <c r="E260" s="1">
        <v>4097.78</v>
      </c>
      <c r="F260" s="1">
        <v>3996.45</v>
      </c>
      <c r="G260">
        <v>2.5100000000000001E-2</v>
      </c>
      <c r="H260">
        <v>1.1000000000000001E-3</v>
      </c>
      <c r="I260">
        <v>9.74E-2</v>
      </c>
      <c r="J260">
        <v>1.6000000000000001E-3</v>
      </c>
      <c r="K260">
        <v>6.5500000000000003E-2</v>
      </c>
      <c r="L260">
        <v>0.7379</v>
      </c>
      <c r="M260">
        <v>7.1400000000000005E-2</v>
      </c>
      <c r="N260">
        <v>0.4249</v>
      </c>
      <c r="O260">
        <v>2.7699999999999999E-2</v>
      </c>
      <c r="P260">
        <v>0.15529999999999999</v>
      </c>
      <c r="Q260" s="1">
        <v>67685.399999999994</v>
      </c>
      <c r="R260">
        <v>0.19450000000000001</v>
      </c>
      <c r="S260">
        <v>0.17660000000000001</v>
      </c>
      <c r="T260">
        <v>0.62890000000000001</v>
      </c>
      <c r="U260">
        <v>25.48</v>
      </c>
      <c r="V260" s="1">
        <v>93770.87</v>
      </c>
      <c r="W260">
        <v>158.19</v>
      </c>
      <c r="X260" s="1">
        <v>180090.45</v>
      </c>
      <c r="Y260">
        <v>0.67649999999999999</v>
      </c>
      <c r="Z260">
        <v>0.27579999999999999</v>
      </c>
      <c r="AA260">
        <v>4.7699999999999999E-2</v>
      </c>
      <c r="AB260">
        <v>0.32350000000000001</v>
      </c>
      <c r="AC260">
        <v>180.09</v>
      </c>
      <c r="AD260" s="1">
        <v>7916.21</v>
      </c>
      <c r="AE260">
        <v>794.21</v>
      </c>
      <c r="AF260" s="1">
        <v>172161.05</v>
      </c>
      <c r="AG260" t="s">
        <v>3</v>
      </c>
      <c r="AH260" s="1">
        <v>35281</v>
      </c>
      <c r="AI260" s="1">
        <v>58123.360000000001</v>
      </c>
      <c r="AJ260">
        <v>70.3</v>
      </c>
      <c r="AK260">
        <v>41.01</v>
      </c>
      <c r="AL260">
        <v>47.74</v>
      </c>
      <c r="AM260">
        <v>5.01</v>
      </c>
      <c r="AN260" s="1">
        <v>1474.17</v>
      </c>
      <c r="AO260">
        <v>1.0306</v>
      </c>
      <c r="AP260" s="1">
        <v>1521.16</v>
      </c>
      <c r="AQ260" s="1">
        <v>2003.55</v>
      </c>
      <c r="AR260" s="1">
        <v>7617.96</v>
      </c>
      <c r="AS260">
        <v>844.07</v>
      </c>
      <c r="AT260">
        <v>384.46</v>
      </c>
      <c r="AU260" s="1">
        <v>12371.22</v>
      </c>
      <c r="AV260" s="1">
        <v>4667.82</v>
      </c>
      <c r="AW260">
        <v>0.33889999999999998</v>
      </c>
      <c r="AX260" s="1">
        <v>7154.07</v>
      </c>
      <c r="AY260">
        <v>0.51939999999999997</v>
      </c>
      <c r="AZ260" s="1">
        <v>1102.31</v>
      </c>
      <c r="BA260">
        <v>0.08</v>
      </c>
      <c r="BB260">
        <v>848.72</v>
      </c>
      <c r="BC260">
        <v>6.1600000000000002E-2</v>
      </c>
      <c r="BD260" s="1">
        <v>13772.92</v>
      </c>
      <c r="BE260" s="1">
        <v>3093.81</v>
      </c>
      <c r="BF260">
        <v>0.62180000000000002</v>
      </c>
      <c r="BG260">
        <v>0.5746</v>
      </c>
      <c r="BH260">
        <v>0.2326</v>
      </c>
      <c r="BI260">
        <v>0.15210000000000001</v>
      </c>
      <c r="BJ260">
        <v>2.24E-2</v>
      </c>
      <c r="BK260">
        <v>1.83E-2</v>
      </c>
    </row>
    <row r="261" spans="1:63" x14ac:dyDescent="0.25">
      <c r="A261" t="s">
        <v>262</v>
      </c>
      <c r="B261">
        <v>44172</v>
      </c>
      <c r="C261">
        <v>83.38</v>
      </c>
      <c r="D261">
        <v>20.48</v>
      </c>
      <c r="E261" s="1">
        <v>1707.25</v>
      </c>
      <c r="F261" s="1">
        <v>1629.38</v>
      </c>
      <c r="G261">
        <v>4.0000000000000001E-3</v>
      </c>
      <c r="H261">
        <v>5.9999999999999995E-4</v>
      </c>
      <c r="I261">
        <v>1.38E-2</v>
      </c>
      <c r="J261">
        <v>5.9999999999999995E-4</v>
      </c>
      <c r="K261">
        <v>3.1899999999999998E-2</v>
      </c>
      <c r="L261">
        <v>0.9022</v>
      </c>
      <c r="M261">
        <v>4.6899999999999997E-2</v>
      </c>
      <c r="N261">
        <v>0.53049999999999997</v>
      </c>
      <c r="O261">
        <v>3.7000000000000002E-3</v>
      </c>
      <c r="P261">
        <v>0.17</v>
      </c>
      <c r="Q261" s="1">
        <v>55710.45</v>
      </c>
      <c r="R261">
        <v>0.19800000000000001</v>
      </c>
      <c r="S261">
        <v>0.19650000000000001</v>
      </c>
      <c r="T261">
        <v>0.60560000000000003</v>
      </c>
      <c r="U261">
        <v>12.34</v>
      </c>
      <c r="V261" s="1">
        <v>76984.89</v>
      </c>
      <c r="W261">
        <v>133.71</v>
      </c>
      <c r="X261" s="1">
        <v>149837.21</v>
      </c>
      <c r="Y261">
        <v>0.72150000000000003</v>
      </c>
      <c r="Z261">
        <v>0.17319999999999999</v>
      </c>
      <c r="AA261">
        <v>0.1053</v>
      </c>
      <c r="AB261">
        <v>0.27850000000000003</v>
      </c>
      <c r="AC261">
        <v>149.84</v>
      </c>
      <c r="AD261" s="1">
        <v>4148.45</v>
      </c>
      <c r="AE261">
        <v>463.22</v>
      </c>
      <c r="AF261" s="1">
        <v>132523.78</v>
      </c>
      <c r="AG261" t="s">
        <v>3</v>
      </c>
      <c r="AH261" s="1">
        <v>31719</v>
      </c>
      <c r="AI261" s="1">
        <v>48949.61</v>
      </c>
      <c r="AJ261">
        <v>42.24</v>
      </c>
      <c r="AK261">
        <v>24.88</v>
      </c>
      <c r="AL261">
        <v>30.57</v>
      </c>
      <c r="AM261">
        <v>4.2699999999999996</v>
      </c>
      <c r="AN261" s="1">
        <v>1229.26</v>
      </c>
      <c r="AO261">
        <v>1.1781999999999999</v>
      </c>
      <c r="AP261" s="1">
        <v>1519.38</v>
      </c>
      <c r="AQ261" s="1">
        <v>2091.75</v>
      </c>
      <c r="AR261" s="1">
        <v>6970.13</v>
      </c>
      <c r="AS261">
        <v>726.74</v>
      </c>
      <c r="AT261">
        <v>300.57</v>
      </c>
      <c r="AU261" s="1">
        <v>11608.56</v>
      </c>
      <c r="AV261" s="1">
        <v>7066.47</v>
      </c>
      <c r="AW261">
        <v>0.51129999999999998</v>
      </c>
      <c r="AX261" s="1">
        <v>4312.96</v>
      </c>
      <c r="AY261">
        <v>0.31209999999999999</v>
      </c>
      <c r="AZ261" s="1">
        <v>1319.24</v>
      </c>
      <c r="BA261">
        <v>9.5500000000000002E-2</v>
      </c>
      <c r="BB261" s="1">
        <v>1120.95</v>
      </c>
      <c r="BC261">
        <v>8.1100000000000005E-2</v>
      </c>
      <c r="BD261" s="1">
        <v>13819.62</v>
      </c>
      <c r="BE261" s="1">
        <v>5828.32</v>
      </c>
      <c r="BF261">
        <v>1.9424999999999999</v>
      </c>
      <c r="BG261">
        <v>0.51939999999999997</v>
      </c>
      <c r="BH261">
        <v>0.22750000000000001</v>
      </c>
      <c r="BI261">
        <v>0.2041</v>
      </c>
      <c r="BJ261">
        <v>3.2399999999999998E-2</v>
      </c>
      <c r="BK261">
        <v>1.6500000000000001E-2</v>
      </c>
    </row>
    <row r="262" spans="1:63" x14ac:dyDescent="0.25">
      <c r="A262" t="s">
        <v>263</v>
      </c>
      <c r="B262">
        <v>44180</v>
      </c>
      <c r="C262">
        <v>27.76</v>
      </c>
      <c r="D262">
        <v>230.01</v>
      </c>
      <c r="E262" s="1">
        <v>6385.4</v>
      </c>
      <c r="F262" s="1">
        <v>6057.53</v>
      </c>
      <c r="G262">
        <v>2.7300000000000001E-2</v>
      </c>
      <c r="H262">
        <v>1.1000000000000001E-3</v>
      </c>
      <c r="I262">
        <v>8.7900000000000006E-2</v>
      </c>
      <c r="J262">
        <v>1.1999999999999999E-3</v>
      </c>
      <c r="K262">
        <v>6.3899999999999998E-2</v>
      </c>
      <c r="L262">
        <v>0.75090000000000001</v>
      </c>
      <c r="M262">
        <v>6.7699999999999996E-2</v>
      </c>
      <c r="N262">
        <v>0.3669</v>
      </c>
      <c r="O262">
        <v>2.9100000000000001E-2</v>
      </c>
      <c r="P262">
        <v>0.15129999999999999</v>
      </c>
      <c r="Q262" s="1">
        <v>70415.39</v>
      </c>
      <c r="R262">
        <v>0.1797</v>
      </c>
      <c r="S262">
        <v>0.18459999999999999</v>
      </c>
      <c r="T262">
        <v>0.63560000000000005</v>
      </c>
      <c r="U262">
        <v>38.5</v>
      </c>
      <c r="V262" s="1">
        <v>97377.11</v>
      </c>
      <c r="W262">
        <v>162.62</v>
      </c>
      <c r="X262" s="1">
        <v>181320.68</v>
      </c>
      <c r="Y262">
        <v>0.7369</v>
      </c>
      <c r="Z262">
        <v>0.221</v>
      </c>
      <c r="AA262">
        <v>4.2099999999999999E-2</v>
      </c>
      <c r="AB262">
        <v>0.2631</v>
      </c>
      <c r="AC262">
        <v>181.32</v>
      </c>
      <c r="AD262" s="1">
        <v>7678.76</v>
      </c>
      <c r="AE262">
        <v>846.97</v>
      </c>
      <c r="AF262" s="1">
        <v>170785.76</v>
      </c>
      <c r="AG262" t="s">
        <v>3</v>
      </c>
      <c r="AH262" s="1">
        <v>38269</v>
      </c>
      <c r="AI262" s="1">
        <v>60605.56</v>
      </c>
      <c r="AJ262">
        <v>69.47</v>
      </c>
      <c r="AK262">
        <v>39.85</v>
      </c>
      <c r="AL262">
        <v>46.36</v>
      </c>
      <c r="AM262">
        <v>4.8099999999999996</v>
      </c>
      <c r="AN262" s="1">
        <v>2631.59</v>
      </c>
      <c r="AO262">
        <v>0.9526</v>
      </c>
      <c r="AP262" s="1">
        <v>1526.65</v>
      </c>
      <c r="AQ262" s="1">
        <v>1976.73</v>
      </c>
      <c r="AR262" s="1">
        <v>7418.18</v>
      </c>
      <c r="AS262">
        <v>869.46</v>
      </c>
      <c r="AT262">
        <v>359.82</v>
      </c>
      <c r="AU262" s="1">
        <v>12150.84</v>
      </c>
      <c r="AV262" s="1">
        <v>4387.5600000000004</v>
      </c>
      <c r="AW262">
        <v>0.32919999999999999</v>
      </c>
      <c r="AX262" s="1">
        <v>7181.2</v>
      </c>
      <c r="AY262">
        <v>0.53879999999999995</v>
      </c>
      <c r="AZ262">
        <v>994.34</v>
      </c>
      <c r="BA262">
        <v>7.46E-2</v>
      </c>
      <c r="BB262">
        <v>764.1</v>
      </c>
      <c r="BC262">
        <v>5.7299999999999997E-2</v>
      </c>
      <c r="BD262" s="1">
        <v>13327.2</v>
      </c>
      <c r="BE262" s="1">
        <v>2689.05</v>
      </c>
      <c r="BF262">
        <v>0.49320000000000003</v>
      </c>
      <c r="BG262">
        <v>0.5786</v>
      </c>
      <c r="BH262">
        <v>0.22989999999999999</v>
      </c>
      <c r="BI262">
        <v>0.15240000000000001</v>
      </c>
      <c r="BJ262">
        <v>2.2800000000000001E-2</v>
      </c>
      <c r="BK262">
        <v>1.6199999999999999E-2</v>
      </c>
    </row>
    <row r="263" spans="1:63" x14ac:dyDescent="0.25">
      <c r="A263" t="s">
        <v>264</v>
      </c>
      <c r="B263">
        <v>48165</v>
      </c>
      <c r="C263">
        <v>67.86</v>
      </c>
      <c r="D263">
        <v>21.66</v>
      </c>
      <c r="E263" s="1">
        <v>1469.89</v>
      </c>
      <c r="F263" s="1">
        <v>1440.56</v>
      </c>
      <c r="G263">
        <v>4.3E-3</v>
      </c>
      <c r="H263">
        <v>2.9999999999999997E-4</v>
      </c>
      <c r="I263">
        <v>7.4999999999999997E-3</v>
      </c>
      <c r="J263">
        <v>1.1000000000000001E-3</v>
      </c>
      <c r="K263">
        <v>2.47E-2</v>
      </c>
      <c r="L263">
        <v>0.93200000000000005</v>
      </c>
      <c r="M263">
        <v>3.0099999999999998E-2</v>
      </c>
      <c r="N263">
        <v>0.31309999999999999</v>
      </c>
      <c r="O263">
        <v>2.8E-3</v>
      </c>
      <c r="P263">
        <v>0.127</v>
      </c>
      <c r="Q263" s="1">
        <v>59742.89</v>
      </c>
      <c r="R263">
        <v>0.2177</v>
      </c>
      <c r="S263">
        <v>0.19</v>
      </c>
      <c r="T263">
        <v>0.59230000000000005</v>
      </c>
      <c r="U263">
        <v>11.76</v>
      </c>
      <c r="V263" s="1">
        <v>78457.919999999998</v>
      </c>
      <c r="W263">
        <v>119.76</v>
      </c>
      <c r="X263" s="1">
        <v>209001.9</v>
      </c>
      <c r="Y263">
        <v>0.74660000000000004</v>
      </c>
      <c r="Z263">
        <v>0.12130000000000001</v>
      </c>
      <c r="AA263">
        <v>0.1321</v>
      </c>
      <c r="AB263">
        <v>0.25340000000000001</v>
      </c>
      <c r="AC263">
        <v>209</v>
      </c>
      <c r="AD263" s="1">
        <v>6283.59</v>
      </c>
      <c r="AE263">
        <v>623.30999999999995</v>
      </c>
      <c r="AF263" s="1">
        <v>183414.95</v>
      </c>
      <c r="AG263" t="s">
        <v>3</v>
      </c>
      <c r="AH263" s="1">
        <v>38630</v>
      </c>
      <c r="AI263" s="1">
        <v>62760.52</v>
      </c>
      <c r="AJ263">
        <v>45.2</v>
      </c>
      <c r="AK263">
        <v>27.95</v>
      </c>
      <c r="AL263">
        <v>31.54</v>
      </c>
      <c r="AM263">
        <v>4.55</v>
      </c>
      <c r="AN263" s="1">
        <v>1430.13</v>
      </c>
      <c r="AO263">
        <v>1.0367999999999999</v>
      </c>
      <c r="AP263" s="1">
        <v>1516.33</v>
      </c>
      <c r="AQ263" s="1">
        <v>2087.12</v>
      </c>
      <c r="AR263" s="1">
        <v>6618.07</v>
      </c>
      <c r="AS263">
        <v>697.78</v>
      </c>
      <c r="AT263">
        <v>278.69</v>
      </c>
      <c r="AU263" s="1">
        <v>11197.98</v>
      </c>
      <c r="AV263" s="1">
        <v>5136.2299999999996</v>
      </c>
      <c r="AW263">
        <v>0.39200000000000002</v>
      </c>
      <c r="AX263" s="1">
        <v>5769.44</v>
      </c>
      <c r="AY263">
        <v>0.44030000000000002</v>
      </c>
      <c r="AZ263" s="1">
        <v>1528.6</v>
      </c>
      <c r="BA263">
        <v>0.1167</v>
      </c>
      <c r="BB263">
        <v>669.88</v>
      </c>
      <c r="BC263">
        <v>5.11E-2</v>
      </c>
      <c r="BD263" s="1">
        <v>13104.15</v>
      </c>
      <c r="BE263" s="1">
        <v>4192.87</v>
      </c>
      <c r="BF263">
        <v>0.879</v>
      </c>
      <c r="BG263">
        <v>0.53769999999999996</v>
      </c>
      <c r="BH263">
        <v>0.2208</v>
      </c>
      <c r="BI263">
        <v>0.19589999999999999</v>
      </c>
      <c r="BJ263">
        <v>3.0800000000000001E-2</v>
      </c>
      <c r="BK263">
        <v>1.4800000000000001E-2</v>
      </c>
    </row>
    <row r="264" spans="1:63" x14ac:dyDescent="0.25">
      <c r="A264" t="s">
        <v>265</v>
      </c>
      <c r="B264">
        <v>50435</v>
      </c>
      <c r="C264">
        <v>26.95</v>
      </c>
      <c r="D264">
        <v>193.07</v>
      </c>
      <c r="E264" s="1">
        <v>5203.83</v>
      </c>
      <c r="F264" s="1">
        <v>5122.82</v>
      </c>
      <c r="G264">
        <v>4.7199999999999999E-2</v>
      </c>
      <c r="H264">
        <v>8.9999999999999998E-4</v>
      </c>
      <c r="I264">
        <v>4.58E-2</v>
      </c>
      <c r="J264">
        <v>8.0000000000000004E-4</v>
      </c>
      <c r="K264">
        <v>3.9699999999999999E-2</v>
      </c>
      <c r="L264">
        <v>0.81579999999999997</v>
      </c>
      <c r="M264">
        <v>4.9799999999999997E-2</v>
      </c>
      <c r="N264">
        <v>0.1542</v>
      </c>
      <c r="O264">
        <v>1.7999999999999999E-2</v>
      </c>
      <c r="P264">
        <v>0.11990000000000001</v>
      </c>
      <c r="Q264" s="1">
        <v>74650.490000000005</v>
      </c>
      <c r="R264">
        <v>0.1489</v>
      </c>
      <c r="S264">
        <v>0.1885</v>
      </c>
      <c r="T264">
        <v>0.66259999999999997</v>
      </c>
      <c r="U264">
        <v>29.95</v>
      </c>
      <c r="V264" s="1">
        <v>97620.05</v>
      </c>
      <c r="W264">
        <v>171.52</v>
      </c>
      <c r="X264" s="1">
        <v>236350.97</v>
      </c>
      <c r="Y264">
        <v>0.77439999999999998</v>
      </c>
      <c r="Z264">
        <v>0.19470000000000001</v>
      </c>
      <c r="AA264">
        <v>3.09E-2</v>
      </c>
      <c r="AB264">
        <v>0.22559999999999999</v>
      </c>
      <c r="AC264">
        <v>236.35</v>
      </c>
      <c r="AD264" s="1">
        <v>9779.82</v>
      </c>
      <c r="AE264">
        <v>982.44</v>
      </c>
      <c r="AF264" s="1">
        <v>240347.45</v>
      </c>
      <c r="AG264" t="s">
        <v>3</v>
      </c>
      <c r="AH264" s="1">
        <v>50573</v>
      </c>
      <c r="AI264" s="1">
        <v>96334.09</v>
      </c>
      <c r="AJ264">
        <v>70.42</v>
      </c>
      <c r="AK264">
        <v>39.520000000000003</v>
      </c>
      <c r="AL264">
        <v>44.65</v>
      </c>
      <c r="AM264">
        <v>4.95</v>
      </c>
      <c r="AN264" s="1">
        <v>1416.55</v>
      </c>
      <c r="AO264">
        <v>0.6946</v>
      </c>
      <c r="AP264" s="1">
        <v>1478.22</v>
      </c>
      <c r="AQ264" s="1">
        <v>2030.92</v>
      </c>
      <c r="AR264" s="1">
        <v>7472.28</v>
      </c>
      <c r="AS264">
        <v>851.29</v>
      </c>
      <c r="AT264">
        <v>334.64</v>
      </c>
      <c r="AU264" s="1">
        <v>12167.35</v>
      </c>
      <c r="AV264" s="1">
        <v>2945.28</v>
      </c>
      <c r="AW264">
        <v>0.22819999999999999</v>
      </c>
      <c r="AX264" s="1">
        <v>8485.9</v>
      </c>
      <c r="AY264">
        <v>0.65739999999999998</v>
      </c>
      <c r="AZ264" s="1">
        <v>1010.94</v>
      </c>
      <c r="BA264">
        <v>7.8299999999999995E-2</v>
      </c>
      <c r="BB264">
        <v>465.36</v>
      </c>
      <c r="BC264">
        <v>3.61E-2</v>
      </c>
      <c r="BD264" s="1">
        <v>12907.49</v>
      </c>
      <c r="BE264" s="1">
        <v>1547.61</v>
      </c>
      <c r="BF264">
        <v>0.17150000000000001</v>
      </c>
      <c r="BG264">
        <v>0.59760000000000002</v>
      </c>
      <c r="BH264">
        <v>0.2374</v>
      </c>
      <c r="BI264">
        <v>0.12230000000000001</v>
      </c>
      <c r="BJ264">
        <v>2.5000000000000001E-2</v>
      </c>
      <c r="BK264">
        <v>1.77E-2</v>
      </c>
    </row>
    <row r="265" spans="1:63" x14ac:dyDescent="0.25">
      <c r="A265" t="s">
        <v>266</v>
      </c>
      <c r="B265">
        <v>47878</v>
      </c>
      <c r="C265">
        <v>43.05</v>
      </c>
      <c r="D265">
        <v>45.11</v>
      </c>
      <c r="E265" s="1">
        <v>1941.7</v>
      </c>
      <c r="F265" s="1">
        <v>1903.32</v>
      </c>
      <c r="G265">
        <v>1.4500000000000001E-2</v>
      </c>
      <c r="H265">
        <v>5.9999999999999995E-4</v>
      </c>
      <c r="I265">
        <v>1.2999999999999999E-2</v>
      </c>
      <c r="J265">
        <v>1E-3</v>
      </c>
      <c r="K265">
        <v>2.8500000000000001E-2</v>
      </c>
      <c r="L265">
        <v>0.91479999999999995</v>
      </c>
      <c r="M265">
        <v>2.76E-2</v>
      </c>
      <c r="N265">
        <v>0.15679999999999999</v>
      </c>
      <c r="O265">
        <v>1.21E-2</v>
      </c>
      <c r="P265">
        <v>0.1048</v>
      </c>
      <c r="Q265" s="1">
        <v>66295.95</v>
      </c>
      <c r="R265">
        <v>0.18210000000000001</v>
      </c>
      <c r="S265">
        <v>0.18379999999999999</v>
      </c>
      <c r="T265">
        <v>0.63400000000000001</v>
      </c>
      <c r="U265">
        <v>12.5</v>
      </c>
      <c r="V265" s="1">
        <v>90235.68</v>
      </c>
      <c r="W265">
        <v>152.28</v>
      </c>
      <c r="X265" s="1">
        <v>236978.38</v>
      </c>
      <c r="Y265">
        <v>0.80520000000000003</v>
      </c>
      <c r="Z265">
        <v>0.1293</v>
      </c>
      <c r="AA265">
        <v>6.54E-2</v>
      </c>
      <c r="AB265">
        <v>0.1948</v>
      </c>
      <c r="AC265">
        <v>236.98</v>
      </c>
      <c r="AD265" s="1">
        <v>8222.75</v>
      </c>
      <c r="AE265">
        <v>870.9</v>
      </c>
      <c r="AF265" s="1">
        <v>225102.49</v>
      </c>
      <c r="AG265" t="s">
        <v>3</v>
      </c>
      <c r="AH265" s="1">
        <v>46913</v>
      </c>
      <c r="AI265" s="1">
        <v>100849.81</v>
      </c>
      <c r="AJ265">
        <v>53.1</v>
      </c>
      <c r="AK265">
        <v>31.4</v>
      </c>
      <c r="AL265">
        <v>35.21</v>
      </c>
      <c r="AM265">
        <v>4.5199999999999996</v>
      </c>
      <c r="AN265" s="1">
        <v>1835.94</v>
      </c>
      <c r="AO265">
        <v>0.74539999999999995</v>
      </c>
      <c r="AP265" s="1">
        <v>1514.95</v>
      </c>
      <c r="AQ265" s="1">
        <v>2010.08</v>
      </c>
      <c r="AR265" s="1">
        <v>6889.49</v>
      </c>
      <c r="AS265">
        <v>660.85</v>
      </c>
      <c r="AT265">
        <v>341.05</v>
      </c>
      <c r="AU265" s="1">
        <v>11416.42</v>
      </c>
      <c r="AV265" s="1">
        <v>3286.5</v>
      </c>
      <c r="AW265">
        <v>0.26090000000000002</v>
      </c>
      <c r="AX265" s="1">
        <v>7635.36</v>
      </c>
      <c r="AY265">
        <v>0.60619999999999996</v>
      </c>
      <c r="AZ265" s="1">
        <v>1247.17</v>
      </c>
      <c r="BA265">
        <v>9.9000000000000005E-2</v>
      </c>
      <c r="BB265">
        <v>427.16</v>
      </c>
      <c r="BC265">
        <v>3.39E-2</v>
      </c>
      <c r="BD265" s="1">
        <v>12596.18</v>
      </c>
      <c r="BE265" s="1">
        <v>1919.19</v>
      </c>
      <c r="BF265">
        <v>0.2172</v>
      </c>
      <c r="BG265">
        <v>0.56630000000000003</v>
      </c>
      <c r="BH265">
        <v>0.22869999999999999</v>
      </c>
      <c r="BI265">
        <v>0.15870000000000001</v>
      </c>
      <c r="BJ265">
        <v>2.7E-2</v>
      </c>
      <c r="BK265">
        <v>1.9300000000000001E-2</v>
      </c>
    </row>
    <row r="266" spans="1:63" x14ac:dyDescent="0.25">
      <c r="A266" t="s">
        <v>267</v>
      </c>
      <c r="B266">
        <v>50245</v>
      </c>
      <c r="C266">
        <v>52.29</v>
      </c>
      <c r="D266">
        <v>27.79</v>
      </c>
      <c r="E266" s="1">
        <v>1453.14</v>
      </c>
      <c r="F266" s="1">
        <v>1399.36</v>
      </c>
      <c r="G266">
        <v>3.8E-3</v>
      </c>
      <c r="H266">
        <v>4.0000000000000002E-4</v>
      </c>
      <c r="I266">
        <v>1.6299999999999999E-2</v>
      </c>
      <c r="J266">
        <v>8.0000000000000004E-4</v>
      </c>
      <c r="K266">
        <v>4.0399999999999998E-2</v>
      </c>
      <c r="L266">
        <v>0.88729999999999998</v>
      </c>
      <c r="M266">
        <v>5.0999999999999997E-2</v>
      </c>
      <c r="N266">
        <v>0.52769999999999995</v>
      </c>
      <c r="O266">
        <v>3.7000000000000002E-3</v>
      </c>
      <c r="P266">
        <v>0.17560000000000001</v>
      </c>
      <c r="Q266" s="1">
        <v>56448</v>
      </c>
      <c r="R266">
        <v>0.221</v>
      </c>
      <c r="S266">
        <v>0.20319999999999999</v>
      </c>
      <c r="T266">
        <v>0.57569999999999999</v>
      </c>
      <c r="U266">
        <v>11.78</v>
      </c>
      <c r="V266" s="1">
        <v>73109.95</v>
      </c>
      <c r="W266">
        <v>119.04</v>
      </c>
      <c r="X266" s="1">
        <v>138464.53</v>
      </c>
      <c r="Y266">
        <v>0.70040000000000002</v>
      </c>
      <c r="Z266">
        <v>0.1915</v>
      </c>
      <c r="AA266">
        <v>0.1082</v>
      </c>
      <c r="AB266">
        <v>0.29959999999999998</v>
      </c>
      <c r="AC266">
        <v>138.46</v>
      </c>
      <c r="AD266" s="1">
        <v>4000.7</v>
      </c>
      <c r="AE266">
        <v>436.57</v>
      </c>
      <c r="AF266" s="1">
        <v>121662.28</v>
      </c>
      <c r="AG266" t="s">
        <v>3</v>
      </c>
      <c r="AH266" s="1">
        <v>31524</v>
      </c>
      <c r="AI266" s="1">
        <v>48124.5</v>
      </c>
      <c r="AJ266">
        <v>44.27</v>
      </c>
      <c r="AK266">
        <v>25.87</v>
      </c>
      <c r="AL266">
        <v>32.35</v>
      </c>
      <c r="AM266">
        <v>3.98</v>
      </c>
      <c r="AN266" s="1">
        <v>1278.6199999999999</v>
      </c>
      <c r="AO266">
        <v>1.0009999999999999</v>
      </c>
      <c r="AP266" s="1">
        <v>1534.61</v>
      </c>
      <c r="AQ266" s="1">
        <v>2084.31</v>
      </c>
      <c r="AR266" s="1">
        <v>6938.29</v>
      </c>
      <c r="AS266">
        <v>758.29</v>
      </c>
      <c r="AT266">
        <v>300.08999999999997</v>
      </c>
      <c r="AU266" s="1">
        <v>11615.6</v>
      </c>
      <c r="AV266" s="1">
        <v>7244.57</v>
      </c>
      <c r="AW266">
        <v>0.52929999999999999</v>
      </c>
      <c r="AX266" s="1">
        <v>4057.42</v>
      </c>
      <c r="AY266">
        <v>0.2964</v>
      </c>
      <c r="AZ266" s="1">
        <v>1347.02</v>
      </c>
      <c r="BA266">
        <v>9.8400000000000001E-2</v>
      </c>
      <c r="BB266" s="1">
        <v>1038.67</v>
      </c>
      <c r="BC266">
        <v>7.5899999999999995E-2</v>
      </c>
      <c r="BD266" s="1">
        <v>13687.68</v>
      </c>
      <c r="BE266" s="1">
        <v>5971</v>
      </c>
      <c r="BF266">
        <v>1.9534</v>
      </c>
      <c r="BG266">
        <v>0.51639999999999997</v>
      </c>
      <c r="BH266">
        <v>0.22600000000000001</v>
      </c>
      <c r="BI266">
        <v>0.2104</v>
      </c>
      <c r="BJ266">
        <v>2.76E-2</v>
      </c>
      <c r="BK266">
        <v>1.9599999999999999E-2</v>
      </c>
    </row>
    <row r="267" spans="1:63" x14ac:dyDescent="0.25">
      <c r="A267" t="s">
        <v>268</v>
      </c>
      <c r="B267">
        <v>49866</v>
      </c>
      <c r="C267">
        <v>37.71</v>
      </c>
      <c r="D267">
        <v>95.57</v>
      </c>
      <c r="E267" s="1">
        <v>3604.37</v>
      </c>
      <c r="F267" s="1">
        <v>3495.51</v>
      </c>
      <c r="G267">
        <v>1.47E-2</v>
      </c>
      <c r="H267">
        <v>6.9999999999999999E-4</v>
      </c>
      <c r="I267">
        <v>1.83E-2</v>
      </c>
      <c r="J267">
        <v>1.1000000000000001E-3</v>
      </c>
      <c r="K267">
        <v>3.3799999999999997E-2</v>
      </c>
      <c r="L267">
        <v>0.89359999999999995</v>
      </c>
      <c r="M267">
        <v>3.7900000000000003E-2</v>
      </c>
      <c r="N267">
        <v>0.21790000000000001</v>
      </c>
      <c r="O267">
        <v>9.4999999999999998E-3</v>
      </c>
      <c r="P267">
        <v>0.13300000000000001</v>
      </c>
      <c r="Q267" s="1">
        <v>65379.81</v>
      </c>
      <c r="R267">
        <v>0.1749</v>
      </c>
      <c r="S267">
        <v>0.19700000000000001</v>
      </c>
      <c r="T267">
        <v>0.62809999999999999</v>
      </c>
      <c r="U267">
        <v>21.79</v>
      </c>
      <c r="V267" s="1">
        <v>90838.23</v>
      </c>
      <c r="W267">
        <v>161.69999999999999</v>
      </c>
      <c r="X267" s="1">
        <v>183601.95</v>
      </c>
      <c r="Y267">
        <v>0.79339999999999999</v>
      </c>
      <c r="Z267">
        <v>0.1517</v>
      </c>
      <c r="AA267">
        <v>5.4899999999999997E-2</v>
      </c>
      <c r="AB267">
        <v>0.20660000000000001</v>
      </c>
      <c r="AC267">
        <v>183.6</v>
      </c>
      <c r="AD267" s="1">
        <v>6674.91</v>
      </c>
      <c r="AE267">
        <v>752</v>
      </c>
      <c r="AF267" s="1">
        <v>167985.28</v>
      </c>
      <c r="AG267" t="s">
        <v>3</v>
      </c>
      <c r="AH267" s="1">
        <v>41690</v>
      </c>
      <c r="AI267" s="1">
        <v>71230.42</v>
      </c>
      <c r="AJ267">
        <v>59.81</v>
      </c>
      <c r="AK267">
        <v>34.229999999999997</v>
      </c>
      <c r="AL267">
        <v>38.630000000000003</v>
      </c>
      <c r="AM267">
        <v>4.74</v>
      </c>
      <c r="AN267" s="1">
        <v>1143.8800000000001</v>
      </c>
      <c r="AO267">
        <v>0.77829999999999999</v>
      </c>
      <c r="AP267" s="1">
        <v>1391.18</v>
      </c>
      <c r="AQ267" s="1">
        <v>1934.87</v>
      </c>
      <c r="AR267" s="1">
        <v>6465.08</v>
      </c>
      <c r="AS267">
        <v>714.41</v>
      </c>
      <c r="AT267">
        <v>328.56</v>
      </c>
      <c r="AU267" s="1">
        <v>10834.09</v>
      </c>
      <c r="AV267" s="1">
        <v>4529.1899999999996</v>
      </c>
      <c r="AW267">
        <v>0.38319999999999999</v>
      </c>
      <c r="AX267" s="1">
        <v>5795.58</v>
      </c>
      <c r="AY267">
        <v>0.4904</v>
      </c>
      <c r="AZ267">
        <v>976.29</v>
      </c>
      <c r="BA267">
        <v>8.2600000000000007E-2</v>
      </c>
      <c r="BB267">
        <v>517.65</v>
      </c>
      <c r="BC267">
        <v>4.3799999999999999E-2</v>
      </c>
      <c r="BD267" s="1">
        <v>11818.71</v>
      </c>
      <c r="BE267" s="1">
        <v>3341.57</v>
      </c>
      <c r="BF267">
        <v>0.58689999999999998</v>
      </c>
      <c r="BG267">
        <v>0.57469999999999999</v>
      </c>
      <c r="BH267">
        <v>0.23</v>
      </c>
      <c r="BI267">
        <v>0.15160000000000001</v>
      </c>
      <c r="BJ267">
        <v>2.8000000000000001E-2</v>
      </c>
      <c r="BK267">
        <v>1.5699999999999999E-2</v>
      </c>
    </row>
    <row r="268" spans="1:63" x14ac:dyDescent="0.25">
      <c r="A268" t="s">
        <v>269</v>
      </c>
      <c r="B268">
        <v>50690</v>
      </c>
      <c r="C268">
        <v>45</v>
      </c>
      <c r="D268">
        <v>44.83</v>
      </c>
      <c r="E268" s="1">
        <v>2017.37</v>
      </c>
      <c r="F268" s="1">
        <v>1988.31</v>
      </c>
      <c r="G268">
        <v>0.01</v>
      </c>
      <c r="H268">
        <v>6.9999999999999999E-4</v>
      </c>
      <c r="I268">
        <v>2.4899999999999999E-2</v>
      </c>
      <c r="J268">
        <v>1.1999999999999999E-3</v>
      </c>
      <c r="K268">
        <v>6.7799999999999999E-2</v>
      </c>
      <c r="L268">
        <v>0.84189999999999998</v>
      </c>
      <c r="M268">
        <v>5.3499999999999999E-2</v>
      </c>
      <c r="N268">
        <v>0.34860000000000002</v>
      </c>
      <c r="O268">
        <v>1.3899999999999999E-2</v>
      </c>
      <c r="P268">
        <v>0.13</v>
      </c>
      <c r="Q268" s="1">
        <v>63253.51</v>
      </c>
      <c r="R268">
        <v>0.19689999999999999</v>
      </c>
      <c r="S268">
        <v>0.18870000000000001</v>
      </c>
      <c r="T268">
        <v>0.61429999999999996</v>
      </c>
      <c r="U268">
        <v>14.33</v>
      </c>
      <c r="V268" s="1">
        <v>81002.63</v>
      </c>
      <c r="W268">
        <v>136.27000000000001</v>
      </c>
      <c r="X268" s="1">
        <v>189673.94</v>
      </c>
      <c r="Y268">
        <v>0.71209999999999996</v>
      </c>
      <c r="Z268">
        <v>0.20200000000000001</v>
      </c>
      <c r="AA268">
        <v>8.5900000000000004E-2</v>
      </c>
      <c r="AB268">
        <v>0.28789999999999999</v>
      </c>
      <c r="AC268">
        <v>189.67</v>
      </c>
      <c r="AD268" s="1">
        <v>6748.55</v>
      </c>
      <c r="AE268">
        <v>642.5</v>
      </c>
      <c r="AF268" s="1">
        <v>179406.48</v>
      </c>
      <c r="AG268" t="s">
        <v>3</v>
      </c>
      <c r="AH268" s="1">
        <v>36648</v>
      </c>
      <c r="AI268" s="1">
        <v>62114.82</v>
      </c>
      <c r="AJ268">
        <v>53.09</v>
      </c>
      <c r="AK268">
        <v>32.619999999999997</v>
      </c>
      <c r="AL268">
        <v>39.630000000000003</v>
      </c>
      <c r="AM268">
        <v>4.63</v>
      </c>
      <c r="AN268" s="1">
        <v>1849.78</v>
      </c>
      <c r="AO268">
        <v>0.90280000000000005</v>
      </c>
      <c r="AP268" s="1">
        <v>1409.99</v>
      </c>
      <c r="AQ268" s="1">
        <v>1974.56</v>
      </c>
      <c r="AR268" s="1">
        <v>6604.36</v>
      </c>
      <c r="AS268">
        <v>639.97</v>
      </c>
      <c r="AT268">
        <v>327.19</v>
      </c>
      <c r="AU268" s="1">
        <v>10956.09</v>
      </c>
      <c r="AV268" s="1">
        <v>4659.6499999999996</v>
      </c>
      <c r="AW268">
        <v>0.37169999999999997</v>
      </c>
      <c r="AX268" s="1">
        <v>5871.72</v>
      </c>
      <c r="AY268">
        <v>0.46839999999999998</v>
      </c>
      <c r="AZ268" s="1">
        <v>1316.91</v>
      </c>
      <c r="BA268">
        <v>0.105</v>
      </c>
      <c r="BB268">
        <v>688.66</v>
      </c>
      <c r="BC268">
        <v>5.4899999999999997E-2</v>
      </c>
      <c r="BD268" s="1">
        <v>12536.93</v>
      </c>
      <c r="BE268" s="1">
        <v>3284.64</v>
      </c>
      <c r="BF268">
        <v>0.69620000000000004</v>
      </c>
      <c r="BG268">
        <v>0.55569999999999997</v>
      </c>
      <c r="BH268">
        <v>0.21870000000000001</v>
      </c>
      <c r="BI268">
        <v>0.18099999999999999</v>
      </c>
      <c r="BJ268">
        <v>2.81E-2</v>
      </c>
      <c r="BK268">
        <v>1.6500000000000001E-2</v>
      </c>
    </row>
    <row r="269" spans="1:63" x14ac:dyDescent="0.25">
      <c r="A269" t="s">
        <v>270</v>
      </c>
      <c r="B269">
        <v>50187</v>
      </c>
      <c r="C269">
        <v>34.9</v>
      </c>
      <c r="D269">
        <v>48.55</v>
      </c>
      <c r="E269" s="1">
        <v>1694.5</v>
      </c>
      <c r="F269" s="1">
        <v>1677.61</v>
      </c>
      <c r="G269">
        <v>0.01</v>
      </c>
      <c r="H269">
        <v>5.0000000000000001E-4</v>
      </c>
      <c r="I269">
        <v>1.6E-2</v>
      </c>
      <c r="J269">
        <v>8.9999999999999998E-4</v>
      </c>
      <c r="K269">
        <v>3.0800000000000001E-2</v>
      </c>
      <c r="L269">
        <v>0.90669999999999995</v>
      </c>
      <c r="M269">
        <v>3.5099999999999999E-2</v>
      </c>
      <c r="N269">
        <v>0.32179999999999997</v>
      </c>
      <c r="O269">
        <v>6.8999999999999999E-3</v>
      </c>
      <c r="P269">
        <v>0.13059999999999999</v>
      </c>
      <c r="Q269" s="1">
        <v>60822.47</v>
      </c>
      <c r="R269">
        <v>0.1903</v>
      </c>
      <c r="S269">
        <v>0.1925</v>
      </c>
      <c r="T269">
        <v>0.61719999999999997</v>
      </c>
      <c r="U269">
        <v>12.32</v>
      </c>
      <c r="V269" s="1">
        <v>81522.98</v>
      </c>
      <c r="W269">
        <v>133.54</v>
      </c>
      <c r="X269" s="1">
        <v>181378.65</v>
      </c>
      <c r="Y269">
        <v>0.755</v>
      </c>
      <c r="Z269">
        <v>0.15629999999999999</v>
      </c>
      <c r="AA269">
        <v>8.8800000000000004E-2</v>
      </c>
      <c r="AB269">
        <v>0.245</v>
      </c>
      <c r="AC269">
        <v>181.38</v>
      </c>
      <c r="AD269" s="1">
        <v>6085.33</v>
      </c>
      <c r="AE269">
        <v>644.41</v>
      </c>
      <c r="AF269" s="1">
        <v>167611.9</v>
      </c>
      <c r="AG269" t="s">
        <v>3</v>
      </c>
      <c r="AH269" s="1">
        <v>37805</v>
      </c>
      <c r="AI269" s="1">
        <v>61227.12</v>
      </c>
      <c r="AJ269">
        <v>53.94</v>
      </c>
      <c r="AK269">
        <v>30.82</v>
      </c>
      <c r="AL269">
        <v>37.549999999999997</v>
      </c>
      <c r="AM269">
        <v>4.79</v>
      </c>
      <c r="AN269" s="1">
        <v>1552.37</v>
      </c>
      <c r="AO269">
        <v>0.92369999999999997</v>
      </c>
      <c r="AP269" s="1">
        <v>1413.59</v>
      </c>
      <c r="AQ269" s="1">
        <v>1953.35</v>
      </c>
      <c r="AR269" s="1">
        <v>6385.54</v>
      </c>
      <c r="AS269">
        <v>644.61</v>
      </c>
      <c r="AT269">
        <v>349.19</v>
      </c>
      <c r="AU269" s="1">
        <v>10746.27</v>
      </c>
      <c r="AV269" s="1">
        <v>4782.1400000000003</v>
      </c>
      <c r="AW269">
        <v>0.38929999999999998</v>
      </c>
      <c r="AX269" s="1">
        <v>5580.2</v>
      </c>
      <c r="AY269">
        <v>0.45429999999999998</v>
      </c>
      <c r="AZ269" s="1">
        <v>1312.65</v>
      </c>
      <c r="BA269">
        <v>0.1069</v>
      </c>
      <c r="BB269">
        <v>607.88</v>
      </c>
      <c r="BC269">
        <v>4.9500000000000002E-2</v>
      </c>
      <c r="BD269" s="1">
        <v>12282.86</v>
      </c>
      <c r="BE269" s="1">
        <v>3651.08</v>
      </c>
      <c r="BF269">
        <v>0.78380000000000005</v>
      </c>
      <c r="BG269">
        <v>0.5484</v>
      </c>
      <c r="BH269">
        <v>0.217</v>
      </c>
      <c r="BI269">
        <v>0.18840000000000001</v>
      </c>
      <c r="BJ269">
        <v>2.9399999999999999E-2</v>
      </c>
      <c r="BK269">
        <v>1.6899999999999998E-2</v>
      </c>
    </row>
    <row r="270" spans="1:63" x14ac:dyDescent="0.25">
      <c r="A270" t="s">
        <v>271</v>
      </c>
      <c r="B270">
        <v>44198</v>
      </c>
      <c r="C270">
        <v>20.9</v>
      </c>
      <c r="D270">
        <v>284.02999999999997</v>
      </c>
      <c r="E270" s="1">
        <v>5937.49</v>
      </c>
      <c r="F270" s="1">
        <v>5722.1</v>
      </c>
      <c r="G270">
        <v>3.6600000000000001E-2</v>
      </c>
      <c r="H270">
        <v>6.9999999999999999E-4</v>
      </c>
      <c r="I270">
        <v>0.1537</v>
      </c>
      <c r="J270">
        <v>1.1000000000000001E-3</v>
      </c>
      <c r="K270">
        <v>6.13E-2</v>
      </c>
      <c r="L270">
        <v>0.67030000000000001</v>
      </c>
      <c r="M270">
        <v>7.6300000000000007E-2</v>
      </c>
      <c r="N270">
        <v>0.37940000000000002</v>
      </c>
      <c r="O270">
        <v>4.0300000000000002E-2</v>
      </c>
      <c r="P270">
        <v>0.15179999999999999</v>
      </c>
      <c r="Q270" s="1">
        <v>73116.09</v>
      </c>
      <c r="R270">
        <v>0.16900000000000001</v>
      </c>
      <c r="S270">
        <v>0.20050000000000001</v>
      </c>
      <c r="T270">
        <v>0.63060000000000005</v>
      </c>
      <c r="U270">
        <v>38.68</v>
      </c>
      <c r="V270" s="1">
        <v>97333.75</v>
      </c>
      <c r="W270">
        <v>152.05000000000001</v>
      </c>
      <c r="X270" s="1">
        <v>189089.56</v>
      </c>
      <c r="Y270">
        <v>0.74039999999999995</v>
      </c>
      <c r="Z270">
        <v>0.2228</v>
      </c>
      <c r="AA270">
        <v>3.6799999999999999E-2</v>
      </c>
      <c r="AB270">
        <v>0.2596</v>
      </c>
      <c r="AC270">
        <v>189.09</v>
      </c>
      <c r="AD270" s="1">
        <v>9067.5499999999993</v>
      </c>
      <c r="AE270" s="1">
        <v>1013.32</v>
      </c>
      <c r="AF270" s="1">
        <v>184663.51</v>
      </c>
      <c r="AG270" t="s">
        <v>3</v>
      </c>
      <c r="AH270" s="1">
        <v>38043</v>
      </c>
      <c r="AI270" s="1">
        <v>65939.48</v>
      </c>
      <c r="AJ270">
        <v>80.83</v>
      </c>
      <c r="AK270">
        <v>45.85</v>
      </c>
      <c r="AL270">
        <v>52.95</v>
      </c>
      <c r="AM270">
        <v>4.7</v>
      </c>
      <c r="AN270">
        <v>827.32</v>
      </c>
      <c r="AO270">
        <v>1.0287999999999999</v>
      </c>
      <c r="AP270" s="1">
        <v>1706.43</v>
      </c>
      <c r="AQ270" s="1">
        <v>2139.37</v>
      </c>
      <c r="AR270" s="1">
        <v>7831.53</v>
      </c>
      <c r="AS270">
        <v>979.17</v>
      </c>
      <c r="AT270">
        <v>445.23</v>
      </c>
      <c r="AU270" s="1">
        <v>13101.73</v>
      </c>
      <c r="AV270" s="1">
        <v>4198.22</v>
      </c>
      <c r="AW270">
        <v>0.29070000000000001</v>
      </c>
      <c r="AX270" s="1">
        <v>8362.27</v>
      </c>
      <c r="AY270">
        <v>0.57889999999999997</v>
      </c>
      <c r="AZ270" s="1">
        <v>1116.7</v>
      </c>
      <c r="BA270">
        <v>7.7299999999999994E-2</v>
      </c>
      <c r="BB270">
        <v>766.87</v>
      </c>
      <c r="BC270">
        <v>5.3100000000000001E-2</v>
      </c>
      <c r="BD270" s="1">
        <v>14444.05</v>
      </c>
      <c r="BE270" s="1">
        <v>2405.92</v>
      </c>
      <c r="BF270">
        <v>0.38969999999999999</v>
      </c>
      <c r="BG270">
        <v>0.58120000000000005</v>
      </c>
      <c r="BH270">
        <v>0.2225</v>
      </c>
      <c r="BI270">
        <v>0.152</v>
      </c>
      <c r="BJ270">
        <v>2.41E-2</v>
      </c>
      <c r="BK270">
        <v>2.0199999999999999E-2</v>
      </c>
    </row>
    <row r="271" spans="1:63" x14ac:dyDescent="0.25">
      <c r="A271" t="s">
        <v>272</v>
      </c>
      <c r="B271">
        <v>47993</v>
      </c>
      <c r="C271">
        <v>81</v>
      </c>
      <c r="D271">
        <v>20.420000000000002</v>
      </c>
      <c r="E271" s="1">
        <v>1653.82</v>
      </c>
      <c r="F271" s="1">
        <v>1607.69</v>
      </c>
      <c r="G271">
        <v>4.1999999999999997E-3</v>
      </c>
      <c r="H271">
        <v>6.9999999999999999E-4</v>
      </c>
      <c r="I271">
        <v>1.0200000000000001E-2</v>
      </c>
      <c r="J271">
        <v>1.1999999999999999E-3</v>
      </c>
      <c r="K271">
        <v>2.7699999999999999E-2</v>
      </c>
      <c r="L271">
        <v>0.91949999999999998</v>
      </c>
      <c r="M271">
        <v>3.6499999999999998E-2</v>
      </c>
      <c r="N271">
        <v>0.4113</v>
      </c>
      <c r="O271">
        <v>3.5000000000000001E-3</v>
      </c>
      <c r="P271">
        <v>0.14119999999999999</v>
      </c>
      <c r="Q271" s="1">
        <v>59560.13</v>
      </c>
      <c r="R271">
        <v>0.20910000000000001</v>
      </c>
      <c r="S271">
        <v>0.20730000000000001</v>
      </c>
      <c r="T271">
        <v>0.5837</v>
      </c>
      <c r="U271">
        <v>11.42</v>
      </c>
      <c r="V271" s="1">
        <v>77275.850000000006</v>
      </c>
      <c r="W271">
        <v>139.28</v>
      </c>
      <c r="X271" s="1">
        <v>185641.19</v>
      </c>
      <c r="Y271">
        <v>0.74470000000000003</v>
      </c>
      <c r="Z271">
        <v>0.1454</v>
      </c>
      <c r="AA271">
        <v>0.1099</v>
      </c>
      <c r="AB271">
        <v>0.25530000000000003</v>
      </c>
      <c r="AC271">
        <v>185.64</v>
      </c>
      <c r="AD271" s="1">
        <v>5499.23</v>
      </c>
      <c r="AE271">
        <v>566.86</v>
      </c>
      <c r="AF271" s="1">
        <v>158285.92000000001</v>
      </c>
      <c r="AG271" t="s">
        <v>3</v>
      </c>
      <c r="AH271" s="1">
        <v>34945</v>
      </c>
      <c r="AI271" s="1">
        <v>56371.4</v>
      </c>
      <c r="AJ271">
        <v>44.55</v>
      </c>
      <c r="AK271">
        <v>26.45</v>
      </c>
      <c r="AL271">
        <v>30.28</v>
      </c>
      <c r="AM271">
        <v>4.24</v>
      </c>
      <c r="AN271" s="1">
        <v>1217.8499999999999</v>
      </c>
      <c r="AO271">
        <v>1.0617000000000001</v>
      </c>
      <c r="AP271" s="1">
        <v>1398.03</v>
      </c>
      <c r="AQ271" s="1">
        <v>2137.64</v>
      </c>
      <c r="AR271" s="1">
        <v>6528.51</v>
      </c>
      <c r="AS271">
        <v>710</v>
      </c>
      <c r="AT271">
        <v>272.77999999999997</v>
      </c>
      <c r="AU271" s="1">
        <v>11046.96</v>
      </c>
      <c r="AV271" s="1">
        <v>5752.55</v>
      </c>
      <c r="AW271">
        <v>0.43790000000000001</v>
      </c>
      <c r="AX271" s="1">
        <v>5082.24</v>
      </c>
      <c r="AY271">
        <v>0.38690000000000002</v>
      </c>
      <c r="AZ271" s="1">
        <v>1430.11</v>
      </c>
      <c r="BA271">
        <v>0.1089</v>
      </c>
      <c r="BB271">
        <v>872.16</v>
      </c>
      <c r="BC271">
        <v>6.6400000000000001E-2</v>
      </c>
      <c r="BD271" s="1">
        <v>13137.07</v>
      </c>
      <c r="BE271" s="1">
        <v>4781.1499999999996</v>
      </c>
      <c r="BF271">
        <v>1.2129000000000001</v>
      </c>
      <c r="BG271">
        <v>0.52129999999999999</v>
      </c>
      <c r="BH271">
        <v>0.2225</v>
      </c>
      <c r="BI271">
        <v>0.20810000000000001</v>
      </c>
      <c r="BJ271">
        <v>2.9899999999999999E-2</v>
      </c>
      <c r="BK271">
        <v>1.8200000000000001E-2</v>
      </c>
    </row>
    <row r="272" spans="1:63" x14ac:dyDescent="0.25">
      <c r="A272" t="s">
        <v>273</v>
      </c>
      <c r="B272">
        <v>46110</v>
      </c>
      <c r="C272">
        <v>35.86</v>
      </c>
      <c r="D272">
        <v>263.11</v>
      </c>
      <c r="E272" s="1">
        <v>9434.3700000000008</v>
      </c>
      <c r="F272" s="1">
        <v>9257.42</v>
      </c>
      <c r="G272">
        <v>9.7699999999999995E-2</v>
      </c>
      <c r="H272">
        <v>8.9999999999999998E-4</v>
      </c>
      <c r="I272">
        <v>0.1002</v>
      </c>
      <c r="J272">
        <v>1.4E-3</v>
      </c>
      <c r="K272">
        <v>6.25E-2</v>
      </c>
      <c r="L272">
        <v>0.67879999999999996</v>
      </c>
      <c r="M272">
        <v>5.8599999999999999E-2</v>
      </c>
      <c r="N272">
        <v>0.1812</v>
      </c>
      <c r="O272">
        <v>5.1400000000000001E-2</v>
      </c>
      <c r="P272">
        <v>0.12609999999999999</v>
      </c>
      <c r="Q272" s="1">
        <v>76949.240000000005</v>
      </c>
      <c r="R272">
        <v>0.17480000000000001</v>
      </c>
      <c r="S272">
        <v>0.20730000000000001</v>
      </c>
      <c r="T272">
        <v>0.6179</v>
      </c>
      <c r="U272">
        <v>52.43</v>
      </c>
      <c r="V272" s="1">
        <v>99407.93</v>
      </c>
      <c r="W272">
        <v>177.69</v>
      </c>
      <c r="X272" s="1">
        <v>204900.54</v>
      </c>
      <c r="Y272">
        <v>0.76919999999999999</v>
      </c>
      <c r="Z272">
        <v>0.20050000000000001</v>
      </c>
      <c r="AA272">
        <v>3.0300000000000001E-2</v>
      </c>
      <c r="AB272">
        <v>0.23080000000000001</v>
      </c>
      <c r="AC272">
        <v>204.9</v>
      </c>
      <c r="AD272" s="1">
        <v>9409.2999999999993</v>
      </c>
      <c r="AE272">
        <v>911.62</v>
      </c>
      <c r="AF272" s="1">
        <v>213812.97</v>
      </c>
      <c r="AG272" t="s">
        <v>3</v>
      </c>
      <c r="AH272" s="1">
        <v>52066</v>
      </c>
      <c r="AI272" s="1">
        <v>101348.7</v>
      </c>
      <c r="AJ272">
        <v>76.709999999999994</v>
      </c>
      <c r="AK272">
        <v>42.54</v>
      </c>
      <c r="AL272">
        <v>49.52</v>
      </c>
      <c r="AM272">
        <v>4.87</v>
      </c>
      <c r="AN272" s="1">
        <v>1663.11</v>
      </c>
      <c r="AO272">
        <v>0.71330000000000005</v>
      </c>
      <c r="AP272" s="1">
        <v>1425.76</v>
      </c>
      <c r="AQ272" s="1">
        <v>1979.27</v>
      </c>
      <c r="AR272" s="1">
        <v>7762.6</v>
      </c>
      <c r="AS272">
        <v>887.17</v>
      </c>
      <c r="AT272">
        <v>414.18</v>
      </c>
      <c r="AU272" s="1">
        <v>12468.98</v>
      </c>
      <c r="AV272" s="1">
        <v>3154.9</v>
      </c>
      <c r="AW272">
        <v>0.2382</v>
      </c>
      <c r="AX272" s="1">
        <v>8412.25</v>
      </c>
      <c r="AY272">
        <v>0.6351</v>
      </c>
      <c r="AZ272" s="1">
        <v>1178.42</v>
      </c>
      <c r="BA272">
        <v>8.8999999999999996E-2</v>
      </c>
      <c r="BB272">
        <v>499.54</v>
      </c>
      <c r="BC272">
        <v>3.7699999999999997E-2</v>
      </c>
      <c r="BD272" s="1">
        <v>13245.11</v>
      </c>
      <c r="BE272" s="1">
        <v>1809.43</v>
      </c>
      <c r="BF272">
        <v>0.22520000000000001</v>
      </c>
      <c r="BG272">
        <v>0.61240000000000006</v>
      </c>
      <c r="BH272">
        <v>0.2296</v>
      </c>
      <c r="BI272">
        <v>0.112</v>
      </c>
      <c r="BJ272">
        <v>2.4400000000000002E-2</v>
      </c>
      <c r="BK272">
        <v>2.1600000000000001E-2</v>
      </c>
    </row>
    <row r="273" spans="1:63" x14ac:dyDescent="0.25">
      <c r="A273" t="s">
        <v>274</v>
      </c>
      <c r="B273">
        <v>49569</v>
      </c>
      <c r="C273">
        <v>95.38</v>
      </c>
      <c r="D273">
        <v>10.4</v>
      </c>
      <c r="E273">
        <v>991.67</v>
      </c>
      <c r="F273">
        <v>971.01</v>
      </c>
      <c r="G273">
        <v>1.5E-3</v>
      </c>
      <c r="H273">
        <v>4.0000000000000002E-4</v>
      </c>
      <c r="I273">
        <v>5.3E-3</v>
      </c>
      <c r="J273">
        <v>1.1000000000000001E-3</v>
      </c>
      <c r="K273">
        <v>2.5000000000000001E-2</v>
      </c>
      <c r="L273">
        <v>0.93769999999999998</v>
      </c>
      <c r="M273">
        <v>2.9000000000000001E-2</v>
      </c>
      <c r="N273">
        <v>0.38550000000000001</v>
      </c>
      <c r="O273">
        <v>2.5000000000000001E-3</v>
      </c>
      <c r="P273">
        <v>0.15210000000000001</v>
      </c>
      <c r="Q273" s="1">
        <v>56138.15</v>
      </c>
      <c r="R273">
        <v>0.2238</v>
      </c>
      <c r="S273">
        <v>0.17949999999999999</v>
      </c>
      <c r="T273">
        <v>0.59660000000000002</v>
      </c>
      <c r="U273">
        <v>10.48</v>
      </c>
      <c r="V273" s="1">
        <v>65059.12</v>
      </c>
      <c r="W273">
        <v>90.5</v>
      </c>
      <c r="X273" s="1">
        <v>164927.78</v>
      </c>
      <c r="Y273">
        <v>0.82479999999999998</v>
      </c>
      <c r="Z273">
        <v>6.0600000000000001E-2</v>
      </c>
      <c r="AA273">
        <v>0.1147</v>
      </c>
      <c r="AB273">
        <v>0.17519999999999999</v>
      </c>
      <c r="AC273">
        <v>164.93</v>
      </c>
      <c r="AD273" s="1">
        <v>4375.82</v>
      </c>
      <c r="AE273">
        <v>473.07</v>
      </c>
      <c r="AF273" s="1">
        <v>149999.21</v>
      </c>
      <c r="AG273" t="s">
        <v>3</v>
      </c>
      <c r="AH273" s="1">
        <v>36388</v>
      </c>
      <c r="AI273" s="1">
        <v>52763.09</v>
      </c>
      <c r="AJ273">
        <v>36.299999999999997</v>
      </c>
      <c r="AK273">
        <v>24.47</v>
      </c>
      <c r="AL273">
        <v>27.42</v>
      </c>
      <c r="AM273">
        <v>4.46</v>
      </c>
      <c r="AN273" s="1">
        <v>1477.97</v>
      </c>
      <c r="AO273">
        <v>1.3721000000000001</v>
      </c>
      <c r="AP273" s="1">
        <v>1632.98</v>
      </c>
      <c r="AQ273" s="1">
        <v>2447.29</v>
      </c>
      <c r="AR273" s="1">
        <v>6741.82</v>
      </c>
      <c r="AS273">
        <v>581.36</v>
      </c>
      <c r="AT273">
        <v>347.68</v>
      </c>
      <c r="AU273" s="1">
        <v>11751.14</v>
      </c>
      <c r="AV273" s="1">
        <v>7137.05</v>
      </c>
      <c r="AW273">
        <v>0.49930000000000002</v>
      </c>
      <c r="AX273" s="1">
        <v>4665.92</v>
      </c>
      <c r="AY273">
        <v>0.32640000000000002</v>
      </c>
      <c r="AZ273" s="1">
        <v>1671.53</v>
      </c>
      <c r="BA273">
        <v>0.1169</v>
      </c>
      <c r="BB273">
        <v>820.37</v>
      </c>
      <c r="BC273">
        <v>5.74E-2</v>
      </c>
      <c r="BD273" s="1">
        <v>14294.86</v>
      </c>
      <c r="BE273" s="1">
        <v>6313.81</v>
      </c>
      <c r="BF273">
        <v>1.9873000000000001</v>
      </c>
      <c r="BG273">
        <v>0.51060000000000005</v>
      </c>
      <c r="BH273">
        <v>0.2225</v>
      </c>
      <c r="BI273">
        <v>0.20910000000000001</v>
      </c>
      <c r="BJ273">
        <v>3.3399999999999999E-2</v>
      </c>
      <c r="BK273">
        <v>2.4400000000000002E-2</v>
      </c>
    </row>
    <row r="274" spans="1:63" x14ac:dyDescent="0.25">
      <c r="A274" t="s">
        <v>275</v>
      </c>
      <c r="B274">
        <v>44206</v>
      </c>
      <c r="C274">
        <v>45.95</v>
      </c>
      <c r="D274">
        <v>85.49</v>
      </c>
      <c r="E274" s="1">
        <v>3928.67</v>
      </c>
      <c r="F274" s="1">
        <v>3722.52</v>
      </c>
      <c r="G274">
        <v>9.7999999999999997E-3</v>
      </c>
      <c r="H274">
        <v>8.0000000000000004E-4</v>
      </c>
      <c r="I274">
        <v>3.0300000000000001E-2</v>
      </c>
      <c r="J274">
        <v>1E-3</v>
      </c>
      <c r="K274">
        <v>4.8099999999999997E-2</v>
      </c>
      <c r="L274">
        <v>0.85209999999999997</v>
      </c>
      <c r="M274">
        <v>5.79E-2</v>
      </c>
      <c r="N274">
        <v>0.47749999999999998</v>
      </c>
      <c r="O274">
        <v>1.3899999999999999E-2</v>
      </c>
      <c r="P274">
        <v>0.1636</v>
      </c>
      <c r="Q274" s="1">
        <v>62576.63</v>
      </c>
      <c r="R274">
        <v>0.1787</v>
      </c>
      <c r="S274">
        <v>0.1988</v>
      </c>
      <c r="T274">
        <v>0.62239999999999995</v>
      </c>
      <c r="U274">
        <v>24.34</v>
      </c>
      <c r="V274" s="1">
        <v>89649.66</v>
      </c>
      <c r="W274">
        <v>157.06</v>
      </c>
      <c r="X274" s="1">
        <v>148373.60999999999</v>
      </c>
      <c r="Y274">
        <v>0.71909999999999996</v>
      </c>
      <c r="Z274">
        <v>0.2157</v>
      </c>
      <c r="AA274">
        <v>6.5199999999999994E-2</v>
      </c>
      <c r="AB274">
        <v>0.28089999999999998</v>
      </c>
      <c r="AC274">
        <v>148.37</v>
      </c>
      <c r="AD274" s="1">
        <v>4796.6099999999997</v>
      </c>
      <c r="AE274">
        <v>536.55999999999995</v>
      </c>
      <c r="AF274" s="1">
        <v>135265.18</v>
      </c>
      <c r="AG274" t="s">
        <v>3</v>
      </c>
      <c r="AH274" s="1">
        <v>33280</v>
      </c>
      <c r="AI274" s="1">
        <v>53648.56</v>
      </c>
      <c r="AJ274">
        <v>50.74</v>
      </c>
      <c r="AK274">
        <v>29.96</v>
      </c>
      <c r="AL274">
        <v>36.18</v>
      </c>
      <c r="AM274">
        <v>4</v>
      </c>
      <c r="AN274" s="1">
        <v>1375.16</v>
      </c>
      <c r="AO274">
        <v>0.97009999999999996</v>
      </c>
      <c r="AP274" s="1">
        <v>1419.61</v>
      </c>
      <c r="AQ274" s="1">
        <v>1874.87</v>
      </c>
      <c r="AR274" s="1">
        <v>6759.78</v>
      </c>
      <c r="AS274">
        <v>730.31</v>
      </c>
      <c r="AT274">
        <v>364.76</v>
      </c>
      <c r="AU274" s="1">
        <v>11149.32</v>
      </c>
      <c r="AV274" s="1">
        <v>5769.68</v>
      </c>
      <c r="AW274">
        <v>0.4652</v>
      </c>
      <c r="AX274" s="1">
        <v>4764.7</v>
      </c>
      <c r="AY274">
        <v>0.38419999999999999</v>
      </c>
      <c r="AZ274">
        <v>974.88</v>
      </c>
      <c r="BA274">
        <v>7.8600000000000003E-2</v>
      </c>
      <c r="BB274">
        <v>892.59</v>
      </c>
      <c r="BC274">
        <v>7.1999999999999995E-2</v>
      </c>
      <c r="BD274" s="1">
        <v>12401.85</v>
      </c>
      <c r="BE274" s="1">
        <v>4272.2700000000004</v>
      </c>
      <c r="BF274">
        <v>1.1112</v>
      </c>
      <c r="BG274">
        <v>0.53779999999999994</v>
      </c>
      <c r="BH274">
        <v>0.22389999999999999</v>
      </c>
      <c r="BI274">
        <v>0.19839999999999999</v>
      </c>
      <c r="BJ274">
        <v>2.46E-2</v>
      </c>
      <c r="BK274">
        <v>1.5299999999999999E-2</v>
      </c>
    </row>
    <row r="275" spans="1:63" x14ac:dyDescent="0.25">
      <c r="A275" t="s">
        <v>276</v>
      </c>
      <c r="B275">
        <v>44214</v>
      </c>
      <c r="C275">
        <v>55.71</v>
      </c>
      <c r="D275">
        <v>77.290000000000006</v>
      </c>
      <c r="E275" s="1">
        <v>4306.24</v>
      </c>
      <c r="F275" s="1">
        <v>4123.72</v>
      </c>
      <c r="G275">
        <v>1.61E-2</v>
      </c>
      <c r="H275">
        <v>6.9999999999999999E-4</v>
      </c>
      <c r="I275">
        <v>2.69E-2</v>
      </c>
      <c r="J275">
        <v>1.2999999999999999E-3</v>
      </c>
      <c r="K275">
        <v>4.5900000000000003E-2</v>
      </c>
      <c r="L275">
        <v>0.86009999999999998</v>
      </c>
      <c r="M275">
        <v>4.9099999999999998E-2</v>
      </c>
      <c r="N275">
        <v>0.26169999999999999</v>
      </c>
      <c r="O275">
        <v>1.3599999999999999E-2</v>
      </c>
      <c r="P275">
        <v>0.13320000000000001</v>
      </c>
      <c r="Q275" s="1">
        <v>67714.62</v>
      </c>
      <c r="R275">
        <v>0.19389999999999999</v>
      </c>
      <c r="S275">
        <v>0.1963</v>
      </c>
      <c r="T275">
        <v>0.60980000000000001</v>
      </c>
      <c r="U275">
        <v>26.49</v>
      </c>
      <c r="V275" s="1">
        <v>91512.62</v>
      </c>
      <c r="W275">
        <v>158.44</v>
      </c>
      <c r="X275" s="1">
        <v>186086.04</v>
      </c>
      <c r="Y275">
        <v>0.76370000000000005</v>
      </c>
      <c r="Z275">
        <v>0.1671</v>
      </c>
      <c r="AA275">
        <v>6.9199999999999998E-2</v>
      </c>
      <c r="AB275">
        <v>0.23630000000000001</v>
      </c>
      <c r="AC275">
        <v>186.09</v>
      </c>
      <c r="AD275" s="1">
        <v>6480.35</v>
      </c>
      <c r="AE275">
        <v>699.87</v>
      </c>
      <c r="AF275" s="1">
        <v>168137.05</v>
      </c>
      <c r="AG275" t="s">
        <v>3</v>
      </c>
      <c r="AH275" s="1">
        <v>41470</v>
      </c>
      <c r="AI275" s="1">
        <v>68073.03</v>
      </c>
      <c r="AJ275">
        <v>53.52</v>
      </c>
      <c r="AK275">
        <v>32.39</v>
      </c>
      <c r="AL275">
        <v>36.22</v>
      </c>
      <c r="AM275">
        <v>4.38</v>
      </c>
      <c r="AN275" s="1">
        <v>1791.76</v>
      </c>
      <c r="AO275">
        <v>0.86019999999999996</v>
      </c>
      <c r="AP275" s="1">
        <v>1328.38</v>
      </c>
      <c r="AQ275" s="1">
        <v>1907.37</v>
      </c>
      <c r="AR275" s="1">
        <v>6602.46</v>
      </c>
      <c r="AS275">
        <v>727.31</v>
      </c>
      <c r="AT275">
        <v>368.24</v>
      </c>
      <c r="AU275" s="1">
        <v>10933.76</v>
      </c>
      <c r="AV275" s="1">
        <v>4329.78</v>
      </c>
      <c r="AW275">
        <v>0.36080000000000001</v>
      </c>
      <c r="AX275" s="1">
        <v>6172.1</v>
      </c>
      <c r="AY275">
        <v>0.51429999999999998</v>
      </c>
      <c r="AZ275">
        <v>915.53</v>
      </c>
      <c r="BA275">
        <v>7.6300000000000007E-2</v>
      </c>
      <c r="BB275">
        <v>582.94000000000005</v>
      </c>
      <c r="BC275">
        <v>4.8599999999999997E-2</v>
      </c>
      <c r="BD275" s="1">
        <v>12000.35</v>
      </c>
      <c r="BE275" s="1">
        <v>3033.7</v>
      </c>
      <c r="BF275">
        <v>0.57730000000000004</v>
      </c>
      <c r="BG275">
        <v>0.57609999999999995</v>
      </c>
      <c r="BH275">
        <v>0.22889999999999999</v>
      </c>
      <c r="BI275">
        <v>0.1522</v>
      </c>
      <c r="BJ275">
        <v>2.81E-2</v>
      </c>
      <c r="BK275">
        <v>1.47E-2</v>
      </c>
    </row>
    <row r="276" spans="1:63" x14ac:dyDescent="0.25">
      <c r="A276" t="s">
        <v>277</v>
      </c>
      <c r="B276">
        <v>45443</v>
      </c>
      <c r="C276">
        <v>49.67</v>
      </c>
      <c r="D276">
        <v>18.12</v>
      </c>
      <c r="E276">
        <v>899.73</v>
      </c>
      <c r="F276">
        <v>892.02</v>
      </c>
      <c r="G276">
        <v>2.2000000000000001E-3</v>
      </c>
      <c r="H276">
        <v>2.9999999999999997E-4</v>
      </c>
      <c r="I276">
        <v>6.8999999999999999E-3</v>
      </c>
      <c r="J276">
        <v>1E-3</v>
      </c>
      <c r="K276">
        <v>1.3899999999999999E-2</v>
      </c>
      <c r="L276">
        <v>0.94489999999999996</v>
      </c>
      <c r="M276">
        <v>3.09E-2</v>
      </c>
      <c r="N276">
        <v>0.60660000000000003</v>
      </c>
      <c r="O276">
        <v>8.0000000000000004E-4</v>
      </c>
      <c r="P276">
        <v>0.16830000000000001</v>
      </c>
      <c r="Q276" s="1">
        <v>52025.35</v>
      </c>
      <c r="R276">
        <v>0.23980000000000001</v>
      </c>
      <c r="S276">
        <v>0.21790000000000001</v>
      </c>
      <c r="T276">
        <v>0.5423</v>
      </c>
      <c r="U276">
        <v>9.6999999999999993</v>
      </c>
      <c r="V276" s="1">
        <v>67578.460000000006</v>
      </c>
      <c r="W276">
        <v>88.85</v>
      </c>
      <c r="X276" s="1">
        <v>133716.03</v>
      </c>
      <c r="Y276">
        <v>0.74639999999999995</v>
      </c>
      <c r="Z276">
        <v>0.10589999999999999</v>
      </c>
      <c r="AA276">
        <v>0.1477</v>
      </c>
      <c r="AB276">
        <v>0.25359999999999999</v>
      </c>
      <c r="AC276">
        <v>133.72</v>
      </c>
      <c r="AD276" s="1">
        <v>3532.03</v>
      </c>
      <c r="AE276">
        <v>404.34</v>
      </c>
      <c r="AF276" s="1">
        <v>115732.11</v>
      </c>
      <c r="AG276" t="s">
        <v>3</v>
      </c>
      <c r="AH276" s="1">
        <v>32062</v>
      </c>
      <c r="AI276" s="1">
        <v>48627.35</v>
      </c>
      <c r="AJ276">
        <v>35.57</v>
      </c>
      <c r="AK276">
        <v>24.38</v>
      </c>
      <c r="AL276">
        <v>27</v>
      </c>
      <c r="AM276">
        <v>3.93</v>
      </c>
      <c r="AN276" s="1">
        <v>1938.39</v>
      </c>
      <c r="AO276">
        <v>0.92559999999999998</v>
      </c>
      <c r="AP276" s="1">
        <v>1752.45</v>
      </c>
      <c r="AQ276" s="1">
        <v>2481.77</v>
      </c>
      <c r="AR276" s="1">
        <v>7086.82</v>
      </c>
      <c r="AS276">
        <v>690.94</v>
      </c>
      <c r="AT276">
        <v>399.42</v>
      </c>
      <c r="AU276" s="1">
        <v>12411.41</v>
      </c>
      <c r="AV276" s="1">
        <v>8741.06</v>
      </c>
      <c r="AW276">
        <v>0.59499999999999997</v>
      </c>
      <c r="AX276" s="1">
        <v>3140.88</v>
      </c>
      <c r="AY276">
        <v>0.21379999999999999</v>
      </c>
      <c r="AZ276" s="1">
        <v>1650.1</v>
      </c>
      <c r="BA276">
        <v>0.1123</v>
      </c>
      <c r="BB276" s="1">
        <v>1158.44</v>
      </c>
      <c r="BC276">
        <v>7.8899999999999998E-2</v>
      </c>
      <c r="BD276" s="1">
        <v>14690.49</v>
      </c>
      <c r="BE276" s="1">
        <v>8052.28</v>
      </c>
      <c r="BF276">
        <v>2.8658999999999999</v>
      </c>
      <c r="BG276">
        <v>0.49340000000000001</v>
      </c>
      <c r="BH276">
        <v>0.2303</v>
      </c>
      <c r="BI276">
        <v>0.21879999999999999</v>
      </c>
      <c r="BJ276">
        <v>3.6299999999999999E-2</v>
      </c>
      <c r="BK276">
        <v>2.12E-2</v>
      </c>
    </row>
    <row r="277" spans="1:63" x14ac:dyDescent="0.25">
      <c r="A277" t="s">
        <v>278</v>
      </c>
      <c r="B277">
        <v>49353</v>
      </c>
      <c r="C277">
        <v>78.099999999999994</v>
      </c>
      <c r="D277">
        <v>8.85</v>
      </c>
      <c r="E277">
        <v>691.51</v>
      </c>
      <c r="F277">
        <v>689.22</v>
      </c>
      <c r="G277">
        <v>4.0000000000000001E-3</v>
      </c>
      <c r="H277">
        <v>2.0000000000000001E-4</v>
      </c>
      <c r="I277">
        <v>6.1000000000000004E-3</v>
      </c>
      <c r="J277">
        <v>8.0000000000000004E-4</v>
      </c>
      <c r="K277">
        <v>0.1197</v>
      </c>
      <c r="L277">
        <v>0.84</v>
      </c>
      <c r="M277">
        <v>2.9100000000000001E-2</v>
      </c>
      <c r="N277">
        <v>0.38269999999999998</v>
      </c>
      <c r="O277">
        <v>1.8200000000000001E-2</v>
      </c>
      <c r="P277">
        <v>0.1396</v>
      </c>
      <c r="Q277" s="1">
        <v>57689.37</v>
      </c>
      <c r="R277">
        <v>0.20269999999999999</v>
      </c>
      <c r="S277">
        <v>0.17469999999999999</v>
      </c>
      <c r="T277">
        <v>0.62260000000000004</v>
      </c>
      <c r="U277">
        <v>8.52</v>
      </c>
      <c r="V277" s="1">
        <v>65765.039999999994</v>
      </c>
      <c r="W277">
        <v>78.45</v>
      </c>
      <c r="X277" s="1">
        <v>209944.77</v>
      </c>
      <c r="Y277">
        <v>0.64319999999999999</v>
      </c>
      <c r="Z277">
        <v>6.2799999999999995E-2</v>
      </c>
      <c r="AA277">
        <v>0.29399999999999998</v>
      </c>
      <c r="AB277">
        <v>0.35680000000000001</v>
      </c>
      <c r="AC277">
        <v>209.94</v>
      </c>
      <c r="AD277" s="1">
        <v>6418.55</v>
      </c>
      <c r="AE277">
        <v>498.33</v>
      </c>
      <c r="AF277" s="1">
        <v>159007.79</v>
      </c>
      <c r="AG277" t="s">
        <v>3</v>
      </c>
      <c r="AH277" s="1">
        <v>34747</v>
      </c>
      <c r="AI277" s="1">
        <v>51894.99</v>
      </c>
      <c r="AJ277">
        <v>41.2</v>
      </c>
      <c r="AK277">
        <v>25.43</v>
      </c>
      <c r="AL277">
        <v>31.87</v>
      </c>
      <c r="AM277">
        <v>4.2</v>
      </c>
      <c r="AN277" s="1">
        <v>1706.55</v>
      </c>
      <c r="AO277">
        <v>1.6792</v>
      </c>
      <c r="AP277" s="1">
        <v>1940.22</v>
      </c>
      <c r="AQ277" s="1">
        <v>2403.2199999999998</v>
      </c>
      <c r="AR277" s="1">
        <v>7504.21</v>
      </c>
      <c r="AS277">
        <v>625.08000000000004</v>
      </c>
      <c r="AT277">
        <v>371.37</v>
      </c>
      <c r="AU277" s="1">
        <v>12844.1</v>
      </c>
      <c r="AV277" s="1">
        <v>7254.16</v>
      </c>
      <c r="AW277">
        <v>0.45700000000000002</v>
      </c>
      <c r="AX277" s="1">
        <v>6031.25</v>
      </c>
      <c r="AY277">
        <v>0.37990000000000002</v>
      </c>
      <c r="AZ277" s="1">
        <v>1727.01</v>
      </c>
      <c r="BA277">
        <v>0.10879999999999999</v>
      </c>
      <c r="BB277">
        <v>861.78</v>
      </c>
      <c r="BC277">
        <v>5.4300000000000001E-2</v>
      </c>
      <c r="BD277" s="1">
        <v>15874.2</v>
      </c>
      <c r="BE277" s="1">
        <v>6183.93</v>
      </c>
      <c r="BF277">
        <v>2.1008</v>
      </c>
      <c r="BG277">
        <v>0.52310000000000001</v>
      </c>
      <c r="BH277">
        <v>0.22140000000000001</v>
      </c>
      <c r="BI277">
        <v>0.1996</v>
      </c>
      <c r="BJ277">
        <v>3.04E-2</v>
      </c>
      <c r="BK277">
        <v>2.5499999999999998E-2</v>
      </c>
    </row>
    <row r="278" spans="1:63" x14ac:dyDescent="0.25">
      <c r="A278" t="s">
        <v>279</v>
      </c>
      <c r="B278">
        <v>49437</v>
      </c>
      <c r="C278">
        <v>47.62</v>
      </c>
      <c r="D278">
        <v>43.8</v>
      </c>
      <c r="E278" s="1">
        <v>2085.67</v>
      </c>
      <c r="F278" s="1">
        <v>2045.56</v>
      </c>
      <c r="G278">
        <v>1.12E-2</v>
      </c>
      <c r="H278">
        <v>8.0000000000000004E-4</v>
      </c>
      <c r="I278">
        <v>2.06E-2</v>
      </c>
      <c r="J278">
        <v>1.2999999999999999E-3</v>
      </c>
      <c r="K278">
        <v>4.7500000000000001E-2</v>
      </c>
      <c r="L278">
        <v>0.87690000000000001</v>
      </c>
      <c r="M278">
        <v>4.1700000000000001E-2</v>
      </c>
      <c r="N278">
        <v>0.3019</v>
      </c>
      <c r="O278">
        <v>1.32E-2</v>
      </c>
      <c r="P278">
        <v>0.1275</v>
      </c>
      <c r="Q278" s="1">
        <v>62945.86</v>
      </c>
      <c r="R278">
        <v>0.18509999999999999</v>
      </c>
      <c r="S278">
        <v>0.1857</v>
      </c>
      <c r="T278">
        <v>0.62909999999999999</v>
      </c>
      <c r="U278">
        <v>13.6</v>
      </c>
      <c r="V278" s="1">
        <v>83868.56</v>
      </c>
      <c r="W278">
        <v>148.80000000000001</v>
      </c>
      <c r="X278" s="1">
        <v>188966.9</v>
      </c>
      <c r="Y278">
        <v>0.74719999999999998</v>
      </c>
      <c r="Z278">
        <v>0.1772</v>
      </c>
      <c r="AA278">
        <v>7.5600000000000001E-2</v>
      </c>
      <c r="AB278">
        <v>0.25280000000000002</v>
      </c>
      <c r="AC278">
        <v>188.97</v>
      </c>
      <c r="AD278" s="1">
        <v>6518.04</v>
      </c>
      <c r="AE278">
        <v>663.61</v>
      </c>
      <c r="AF278" s="1">
        <v>176671.62</v>
      </c>
      <c r="AG278" t="s">
        <v>3</v>
      </c>
      <c r="AH278" s="1">
        <v>38517</v>
      </c>
      <c r="AI278" s="1">
        <v>65674.100000000006</v>
      </c>
      <c r="AJ278">
        <v>53.08</v>
      </c>
      <c r="AK278">
        <v>31.89</v>
      </c>
      <c r="AL278">
        <v>38.43</v>
      </c>
      <c r="AM278">
        <v>4.7699999999999996</v>
      </c>
      <c r="AN278" s="1">
        <v>1810.99</v>
      </c>
      <c r="AO278">
        <v>0.91969999999999996</v>
      </c>
      <c r="AP278" s="1">
        <v>1364.61</v>
      </c>
      <c r="AQ278" s="1">
        <v>1923.77</v>
      </c>
      <c r="AR278" s="1">
        <v>6496.25</v>
      </c>
      <c r="AS278">
        <v>645.13</v>
      </c>
      <c r="AT278">
        <v>368.18</v>
      </c>
      <c r="AU278" s="1">
        <v>10797.95</v>
      </c>
      <c r="AV278" s="1">
        <v>4300.97</v>
      </c>
      <c r="AW278">
        <v>0.34949999999999998</v>
      </c>
      <c r="AX278" s="1">
        <v>6034.25</v>
      </c>
      <c r="AY278">
        <v>0.4904</v>
      </c>
      <c r="AZ278" s="1">
        <v>1365.79</v>
      </c>
      <c r="BA278">
        <v>0.111</v>
      </c>
      <c r="BB278">
        <v>604.54</v>
      </c>
      <c r="BC278">
        <v>4.9099999999999998E-2</v>
      </c>
      <c r="BD278" s="1">
        <v>12305.55</v>
      </c>
      <c r="BE278" s="1">
        <v>3063.96</v>
      </c>
      <c r="BF278">
        <v>0.60509999999999997</v>
      </c>
      <c r="BG278">
        <v>0.5534</v>
      </c>
      <c r="BH278">
        <v>0.21510000000000001</v>
      </c>
      <c r="BI278">
        <v>0.18049999999999999</v>
      </c>
      <c r="BJ278">
        <v>2.98E-2</v>
      </c>
      <c r="BK278">
        <v>2.12E-2</v>
      </c>
    </row>
    <row r="279" spans="1:63" x14ac:dyDescent="0.25">
      <c r="A279" t="s">
        <v>280</v>
      </c>
      <c r="B279">
        <v>47449</v>
      </c>
      <c r="C279">
        <v>56.62</v>
      </c>
      <c r="D279">
        <v>30.28</v>
      </c>
      <c r="E279" s="1">
        <v>1714.69</v>
      </c>
      <c r="F279" s="1">
        <v>1699.03</v>
      </c>
      <c r="G279">
        <v>9.9000000000000008E-3</v>
      </c>
      <c r="H279">
        <v>4.0000000000000002E-4</v>
      </c>
      <c r="I279">
        <v>1.5900000000000001E-2</v>
      </c>
      <c r="J279">
        <v>1.1000000000000001E-3</v>
      </c>
      <c r="K279">
        <v>4.1799999999999997E-2</v>
      </c>
      <c r="L279">
        <v>0.89480000000000004</v>
      </c>
      <c r="M279">
        <v>3.5999999999999997E-2</v>
      </c>
      <c r="N279">
        <v>0.25190000000000001</v>
      </c>
      <c r="O279">
        <v>8.3000000000000001E-3</v>
      </c>
      <c r="P279">
        <v>0.1148</v>
      </c>
      <c r="Q279" s="1">
        <v>61065.19</v>
      </c>
      <c r="R279">
        <v>0.1938</v>
      </c>
      <c r="S279">
        <v>0.1764</v>
      </c>
      <c r="T279">
        <v>0.62990000000000002</v>
      </c>
      <c r="U279">
        <v>12.42</v>
      </c>
      <c r="V279" s="1">
        <v>80794.16</v>
      </c>
      <c r="W279">
        <v>133.80000000000001</v>
      </c>
      <c r="X279" s="1">
        <v>209458.98</v>
      </c>
      <c r="Y279">
        <v>0.75749999999999995</v>
      </c>
      <c r="Z279">
        <v>0.15490000000000001</v>
      </c>
      <c r="AA279">
        <v>8.7599999999999997E-2</v>
      </c>
      <c r="AB279">
        <v>0.24249999999999999</v>
      </c>
      <c r="AC279">
        <v>209.46</v>
      </c>
      <c r="AD279" s="1">
        <v>6922.73</v>
      </c>
      <c r="AE279">
        <v>687.13</v>
      </c>
      <c r="AF279" s="1">
        <v>188117.34</v>
      </c>
      <c r="AG279" t="s">
        <v>3</v>
      </c>
      <c r="AH279" s="1">
        <v>40456</v>
      </c>
      <c r="AI279" s="1">
        <v>72424.88</v>
      </c>
      <c r="AJ279">
        <v>49.57</v>
      </c>
      <c r="AK279">
        <v>30.22</v>
      </c>
      <c r="AL279">
        <v>33.94</v>
      </c>
      <c r="AM279">
        <v>4.7300000000000004</v>
      </c>
      <c r="AN279" s="1">
        <v>2028.57</v>
      </c>
      <c r="AO279">
        <v>0.89600000000000002</v>
      </c>
      <c r="AP279" s="1">
        <v>1363.6</v>
      </c>
      <c r="AQ279" s="1">
        <v>1827.72</v>
      </c>
      <c r="AR279" s="1">
        <v>6380.37</v>
      </c>
      <c r="AS279">
        <v>627.54999999999995</v>
      </c>
      <c r="AT279">
        <v>318.66000000000003</v>
      </c>
      <c r="AU279" s="1">
        <v>10517.9</v>
      </c>
      <c r="AV279" s="1">
        <v>4007.87</v>
      </c>
      <c r="AW279">
        <v>0.33250000000000002</v>
      </c>
      <c r="AX279" s="1">
        <v>6101.99</v>
      </c>
      <c r="AY279">
        <v>0.50629999999999997</v>
      </c>
      <c r="AZ279" s="1">
        <v>1411.66</v>
      </c>
      <c r="BA279">
        <v>0.1171</v>
      </c>
      <c r="BB279">
        <v>531.67999999999995</v>
      </c>
      <c r="BC279">
        <v>4.41E-2</v>
      </c>
      <c r="BD279" s="1">
        <v>12053.2</v>
      </c>
      <c r="BE279" s="1">
        <v>2950.75</v>
      </c>
      <c r="BF279">
        <v>0.51659999999999995</v>
      </c>
      <c r="BG279">
        <v>0.54530000000000001</v>
      </c>
      <c r="BH279">
        <v>0.2205</v>
      </c>
      <c r="BI279">
        <v>0.18809999999999999</v>
      </c>
      <c r="BJ279">
        <v>3.0099999999999998E-2</v>
      </c>
      <c r="BK279">
        <v>1.6E-2</v>
      </c>
    </row>
    <row r="280" spans="1:63" x14ac:dyDescent="0.25">
      <c r="A280" t="s">
        <v>281</v>
      </c>
      <c r="B280">
        <v>47589</v>
      </c>
      <c r="C280">
        <v>104.9</v>
      </c>
      <c r="D280">
        <v>9.7200000000000006</v>
      </c>
      <c r="E280" s="1">
        <v>1019.52</v>
      </c>
      <c r="F280" s="1">
        <v>1018.79</v>
      </c>
      <c r="G280">
        <v>3.0000000000000001E-3</v>
      </c>
      <c r="H280">
        <v>5.0000000000000001E-4</v>
      </c>
      <c r="I280">
        <v>5.1000000000000004E-3</v>
      </c>
      <c r="J280">
        <v>1.2999999999999999E-3</v>
      </c>
      <c r="K280">
        <v>3.0300000000000001E-2</v>
      </c>
      <c r="L280">
        <v>0.93100000000000005</v>
      </c>
      <c r="M280">
        <v>2.87E-2</v>
      </c>
      <c r="N280">
        <v>0.30080000000000001</v>
      </c>
      <c r="O280">
        <v>1.4E-3</v>
      </c>
      <c r="P280">
        <v>0.1474</v>
      </c>
      <c r="Q280" s="1">
        <v>58053.78</v>
      </c>
      <c r="R280">
        <v>0.20730000000000001</v>
      </c>
      <c r="S280">
        <v>0.1726</v>
      </c>
      <c r="T280">
        <v>0.62019999999999997</v>
      </c>
      <c r="U280">
        <v>9.6300000000000008</v>
      </c>
      <c r="V280" s="1">
        <v>71476.7</v>
      </c>
      <c r="W280">
        <v>101.62</v>
      </c>
      <c r="X280" s="1">
        <v>186177.1</v>
      </c>
      <c r="Y280">
        <v>0.81079999999999997</v>
      </c>
      <c r="Z280">
        <v>7.1499999999999994E-2</v>
      </c>
      <c r="AA280">
        <v>0.1177</v>
      </c>
      <c r="AB280">
        <v>0.18920000000000001</v>
      </c>
      <c r="AC280">
        <v>186.18</v>
      </c>
      <c r="AD280" s="1">
        <v>4899.8999999999996</v>
      </c>
      <c r="AE280">
        <v>515</v>
      </c>
      <c r="AF280" s="1">
        <v>163924.26999999999</v>
      </c>
      <c r="AG280" t="s">
        <v>3</v>
      </c>
      <c r="AH280" s="1">
        <v>37680</v>
      </c>
      <c r="AI280" s="1">
        <v>56361.09</v>
      </c>
      <c r="AJ280">
        <v>36.51</v>
      </c>
      <c r="AK280">
        <v>24.13</v>
      </c>
      <c r="AL280">
        <v>26.49</v>
      </c>
      <c r="AM280">
        <v>4.41</v>
      </c>
      <c r="AN280" s="1">
        <v>1956.13</v>
      </c>
      <c r="AO280">
        <v>1.3657999999999999</v>
      </c>
      <c r="AP280" s="1">
        <v>1575.9</v>
      </c>
      <c r="AQ280" s="1">
        <v>2263.48</v>
      </c>
      <c r="AR280" s="1">
        <v>6873.28</v>
      </c>
      <c r="AS280">
        <v>637.49</v>
      </c>
      <c r="AT280">
        <v>348.68</v>
      </c>
      <c r="AU280" s="1">
        <v>11698.83</v>
      </c>
      <c r="AV280" s="1">
        <v>6281.42</v>
      </c>
      <c r="AW280">
        <v>0.45879999999999999</v>
      </c>
      <c r="AX280" s="1">
        <v>5103.6499999999996</v>
      </c>
      <c r="AY280">
        <v>0.37280000000000002</v>
      </c>
      <c r="AZ280" s="1">
        <v>1636.13</v>
      </c>
      <c r="BA280">
        <v>0.1195</v>
      </c>
      <c r="BB280">
        <v>669.03</v>
      </c>
      <c r="BC280">
        <v>4.8899999999999999E-2</v>
      </c>
      <c r="BD280" s="1">
        <v>13690.23</v>
      </c>
      <c r="BE280" s="1">
        <v>5489.82</v>
      </c>
      <c r="BF280">
        <v>1.5523</v>
      </c>
      <c r="BG280">
        <v>0.52569999999999995</v>
      </c>
      <c r="BH280">
        <v>0.21809999999999999</v>
      </c>
      <c r="BI280">
        <v>0.20169999999999999</v>
      </c>
      <c r="BJ280">
        <v>3.1600000000000003E-2</v>
      </c>
      <c r="BK280">
        <v>2.2800000000000001E-2</v>
      </c>
    </row>
    <row r="281" spans="1:63" x14ac:dyDescent="0.25">
      <c r="A281" t="s">
        <v>282</v>
      </c>
      <c r="B281">
        <v>50195</v>
      </c>
      <c r="C281">
        <v>27.71</v>
      </c>
      <c r="D281">
        <v>68.069999999999993</v>
      </c>
      <c r="E281" s="1">
        <v>1886.51</v>
      </c>
      <c r="F281" s="1">
        <v>1758.85</v>
      </c>
      <c r="G281">
        <v>7.7999999999999996E-3</v>
      </c>
      <c r="H281">
        <v>5.0000000000000001E-4</v>
      </c>
      <c r="I281">
        <v>0.16489999999999999</v>
      </c>
      <c r="J281">
        <v>1.2999999999999999E-3</v>
      </c>
      <c r="K281">
        <v>0.1187</v>
      </c>
      <c r="L281">
        <v>0.623</v>
      </c>
      <c r="M281">
        <v>8.3900000000000002E-2</v>
      </c>
      <c r="N281">
        <v>0.62319999999999998</v>
      </c>
      <c r="O281">
        <v>1.72E-2</v>
      </c>
      <c r="P281">
        <v>0.15529999999999999</v>
      </c>
      <c r="Q281" s="1">
        <v>63442.25</v>
      </c>
      <c r="R281">
        <v>0.20219999999999999</v>
      </c>
      <c r="S281">
        <v>0.2127</v>
      </c>
      <c r="T281">
        <v>0.58509999999999995</v>
      </c>
      <c r="U281">
        <v>15.08</v>
      </c>
      <c r="V281" s="1">
        <v>80763.42</v>
      </c>
      <c r="W281">
        <v>121.44</v>
      </c>
      <c r="X281" s="1">
        <v>170640.34</v>
      </c>
      <c r="Y281">
        <v>0.64259999999999995</v>
      </c>
      <c r="Z281">
        <v>0.26069999999999999</v>
      </c>
      <c r="AA281">
        <v>9.6699999999999994E-2</v>
      </c>
      <c r="AB281">
        <v>0.3574</v>
      </c>
      <c r="AC281">
        <v>170.64</v>
      </c>
      <c r="AD281" s="1">
        <v>6467.95</v>
      </c>
      <c r="AE281">
        <v>611.69000000000005</v>
      </c>
      <c r="AF281" s="1">
        <v>159802.51</v>
      </c>
      <c r="AG281" t="s">
        <v>3</v>
      </c>
      <c r="AH281" s="1">
        <v>31882</v>
      </c>
      <c r="AI281" s="1">
        <v>50832.17</v>
      </c>
      <c r="AJ281">
        <v>58.66</v>
      </c>
      <c r="AK281">
        <v>37</v>
      </c>
      <c r="AL281">
        <v>43.03</v>
      </c>
      <c r="AM281">
        <v>4.57</v>
      </c>
      <c r="AN281" s="1">
        <v>1558.19</v>
      </c>
      <c r="AO281">
        <v>1.1045</v>
      </c>
      <c r="AP281" s="1">
        <v>1834.7</v>
      </c>
      <c r="AQ281" s="1">
        <v>2175.9499999999998</v>
      </c>
      <c r="AR281" s="1">
        <v>7321.68</v>
      </c>
      <c r="AS281">
        <v>828.78</v>
      </c>
      <c r="AT281">
        <v>416.35</v>
      </c>
      <c r="AU281" s="1">
        <v>12577.46</v>
      </c>
      <c r="AV281" s="1">
        <v>5980.6</v>
      </c>
      <c r="AW281">
        <v>0.40570000000000001</v>
      </c>
      <c r="AX281" s="1">
        <v>6441.52</v>
      </c>
      <c r="AY281">
        <v>0.437</v>
      </c>
      <c r="AZ281" s="1">
        <v>1301.6300000000001</v>
      </c>
      <c r="BA281">
        <v>8.8300000000000003E-2</v>
      </c>
      <c r="BB281" s="1">
        <v>1017.27</v>
      </c>
      <c r="BC281">
        <v>6.9000000000000006E-2</v>
      </c>
      <c r="BD281" s="1">
        <v>14741.02</v>
      </c>
      <c r="BE281" s="1">
        <v>3950.93</v>
      </c>
      <c r="BF281">
        <v>1.0488</v>
      </c>
      <c r="BG281">
        <v>0.5403</v>
      </c>
      <c r="BH281">
        <v>0.21010000000000001</v>
      </c>
      <c r="BI281">
        <v>0.20860000000000001</v>
      </c>
      <c r="BJ281">
        <v>2.41E-2</v>
      </c>
      <c r="BK281">
        <v>1.6899999999999998E-2</v>
      </c>
    </row>
    <row r="282" spans="1:63" x14ac:dyDescent="0.25">
      <c r="A282" t="s">
        <v>283</v>
      </c>
      <c r="B282">
        <v>46888</v>
      </c>
      <c r="C282">
        <v>61.95</v>
      </c>
      <c r="D282">
        <v>22.95</v>
      </c>
      <c r="E282" s="1">
        <v>1421.66</v>
      </c>
      <c r="F282" s="1">
        <v>1374.13</v>
      </c>
      <c r="G282">
        <v>4.4000000000000003E-3</v>
      </c>
      <c r="H282">
        <v>1.6000000000000001E-3</v>
      </c>
      <c r="I282">
        <v>6.1999999999999998E-3</v>
      </c>
      <c r="J282">
        <v>1E-3</v>
      </c>
      <c r="K282">
        <v>2.5100000000000001E-2</v>
      </c>
      <c r="L282">
        <v>0.93610000000000004</v>
      </c>
      <c r="M282">
        <v>2.5600000000000001E-2</v>
      </c>
      <c r="N282">
        <v>0.30649999999999999</v>
      </c>
      <c r="O282">
        <v>3.8E-3</v>
      </c>
      <c r="P282">
        <v>0.12690000000000001</v>
      </c>
      <c r="Q282" s="1">
        <v>59546.25</v>
      </c>
      <c r="R282">
        <v>0.21829999999999999</v>
      </c>
      <c r="S282">
        <v>0.1971</v>
      </c>
      <c r="T282">
        <v>0.5847</v>
      </c>
      <c r="U282">
        <v>10.79</v>
      </c>
      <c r="V282" s="1">
        <v>78157.3</v>
      </c>
      <c r="W282">
        <v>126.48</v>
      </c>
      <c r="X282" s="1">
        <v>196039.08</v>
      </c>
      <c r="Y282">
        <v>0.76590000000000003</v>
      </c>
      <c r="Z282">
        <v>9.1700000000000004E-2</v>
      </c>
      <c r="AA282">
        <v>0.1424</v>
      </c>
      <c r="AB282">
        <v>0.2341</v>
      </c>
      <c r="AC282">
        <v>196.04</v>
      </c>
      <c r="AD282" s="1">
        <v>6058.1</v>
      </c>
      <c r="AE282">
        <v>615.41</v>
      </c>
      <c r="AF282" s="1">
        <v>173067.25</v>
      </c>
      <c r="AG282" t="s">
        <v>3</v>
      </c>
      <c r="AH282" s="1">
        <v>38630</v>
      </c>
      <c r="AI282" s="1">
        <v>60543.11</v>
      </c>
      <c r="AJ282">
        <v>45.13</v>
      </c>
      <c r="AK282">
        <v>28.1</v>
      </c>
      <c r="AL282">
        <v>31.88</v>
      </c>
      <c r="AM282">
        <v>4.7</v>
      </c>
      <c r="AN282" s="1">
        <v>1643.95</v>
      </c>
      <c r="AO282">
        <v>1.0851999999999999</v>
      </c>
      <c r="AP282" s="1">
        <v>1485.01</v>
      </c>
      <c r="AQ282" s="1">
        <v>2096.08</v>
      </c>
      <c r="AR282" s="1">
        <v>6569.58</v>
      </c>
      <c r="AS282">
        <v>661.32</v>
      </c>
      <c r="AT282">
        <v>307.47000000000003</v>
      </c>
      <c r="AU282" s="1">
        <v>11119.46</v>
      </c>
      <c r="AV282" s="1">
        <v>5237.5200000000004</v>
      </c>
      <c r="AW282">
        <v>0.40500000000000003</v>
      </c>
      <c r="AX282" s="1">
        <v>5733.25</v>
      </c>
      <c r="AY282">
        <v>0.44340000000000002</v>
      </c>
      <c r="AZ282" s="1">
        <v>1352.34</v>
      </c>
      <c r="BA282">
        <v>0.1046</v>
      </c>
      <c r="BB282">
        <v>607.89</v>
      </c>
      <c r="BC282">
        <v>4.7E-2</v>
      </c>
      <c r="BD282" s="1">
        <v>12931</v>
      </c>
      <c r="BE282" s="1">
        <v>4132.05</v>
      </c>
      <c r="BF282">
        <v>0.93389999999999995</v>
      </c>
      <c r="BG282">
        <v>0.54579999999999995</v>
      </c>
      <c r="BH282">
        <v>0.22040000000000001</v>
      </c>
      <c r="BI282">
        <v>0.1852</v>
      </c>
      <c r="BJ282">
        <v>3.0300000000000001E-2</v>
      </c>
      <c r="BK282">
        <v>1.83E-2</v>
      </c>
    </row>
    <row r="283" spans="1:63" x14ac:dyDescent="0.25">
      <c r="A283" t="s">
        <v>284</v>
      </c>
      <c r="B283">
        <v>48009</v>
      </c>
      <c r="C283">
        <v>31.86</v>
      </c>
      <c r="D283">
        <v>154.27000000000001</v>
      </c>
      <c r="E283" s="1">
        <v>4914.7</v>
      </c>
      <c r="F283" s="1">
        <v>4697.1400000000003</v>
      </c>
      <c r="G283">
        <v>4.1700000000000001E-2</v>
      </c>
      <c r="H283">
        <v>1.1999999999999999E-3</v>
      </c>
      <c r="I283">
        <v>0.16089999999999999</v>
      </c>
      <c r="J283">
        <v>1.2999999999999999E-3</v>
      </c>
      <c r="K283">
        <v>6.2399999999999997E-2</v>
      </c>
      <c r="L283">
        <v>0.65990000000000004</v>
      </c>
      <c r="M283">
        <v>7.2599999999999998E-2</v>
      </c>
      <c r="N283">
        <v>0.3427</v>
      </c>
      <c r="O283">
        <v>3.8699999999999998E-2</v>
      </c>
      <c r="P283">
        <v>0.1447</v>
      </c>
      <c r="Q283" s="1">
        <v>68539.86</v>
      </c>
      <c r="R283">
        <v>0.19889999999999999</v>
      </c>
      <c r="S283">
        <v>0.18060000000000001</v>
      </c>
      <c r="T283">
        <v>0.62039999999999995</v>
      </c>
      <c r="U283">
        <v>31.81</v>
      </c>
      <c r="V283" s="1">
        <v>90383.76</v>
      </c>
      <c r="W283">
        <v>150.83000000000001</v>
      </c>
      <c r="X283" s="1">
        <v>182521.55</v>
      </c>
      <c r="Y283">
        <v>0.72519999999999996</v>
      </c>
      <c r="Z283">
        <v>0.23480000000000001</v>
      </c>
      <c r="AA283">
        <v>0.04</v>
      </c>
      <c r="AB283">
        <v>0.27479999999999999</v>
      </c>
      <c r="AC283">
        <v>182.52</v>
      </c>
      <c r="AD283" s="1">
        <v>7474.49</v>
      </c>
      <c r="AE283">
        <v>779.25</v>
      </c>
      <c r="AF283" s="1">
        <v>184728.52</v>
      </c>
      <c r="AG283" t="s">
        <v>3</v>
      </c>
      <c r="AH283" s="1">
        <v>39495</v>
      </c>
      <c r="AI283" s="1">
        <v>67267.320000000007</v>
      </c>
      <c r="AJ283">
        <v>65.56</v>
      </c>
      <c r="AK283">
        <v>39.659999999999997</v>
      </c>
      <c r="AL283">
        <v>43.46</v>
      </c>
      <c r="AM283">
        <v>5.16</v>
      </c>
      <c r="AN283" s="1">
        <v>1887.12</v>
      </c>
      <c r="AO283">
        <v>0.92479999999999996</v>
      </c>
      <c r="AP283" s="1">
        <v>1553.74</v>
      </c>
      <c r="AQ283" s="1">
        <v>2023.62</v>
      </c>
      <c r="AR283" s="1">
        <v>7008.56</v>
      </c>
      <c r="AS283">
        <v>770.83</v>
      </c>
      <c r="AT283">
        <v>333.8</v>
      </c>
      <c r="AU283" s="1">
        <v>11690.55</v>
      </c>
      <c r="AV283" s="1">
        <v>4268.78</v>
      </c>
      <c r="AW283">
        <v>0.32650000000000001</v>
      </c>
      <c r="AX283" s="1">
        <v>7103.81</v>
      </c>
      <c r="AY283">
        <v>0.54339999999999999</v>
      </c>
      <c r="AZ283">
        <v>974.99</v>
      </c>
      <c r="BA283">
        <v>7.46E-2</v>
      </c>
      <c r="BB283">
        <v>726.17</v>
      </c>
      <c r="BC283">
        <v>5.5500000000000001E-2</v>
      </c>
      <c r="BD283" s="1">
        <v>13073.74</v>
      </c>
      <c r="BE283" s="1">
        <v>2715.25</v>
      </c>
      <c r="BF283">
        <v>0.49790000000000001</v>
      </c>
      <c r="BG283">
        <v>0.56920000000000004</v>
      </c>
      <c r="BH283">
        <v>0.2268</v>
      </c>
      <c r="BI283">
        <v>0.16120000000000001</v>
      </c>
      <c r="BJ283">
        <v>2.5100000000000001E-2</v>
      </c>
      <c r="BK283">
        <v>1.77E-2</v>
      </c>
    </row>
    <row r="284" spans="1:63" x14ac:dyDescent="0.25">
      <c r="A284" t="s">
        <v>285</v>
      </c>
      <c r="B284">
        <v>48017</v>
      </c>
      <c r="C284">
        <v>131.13999999999999</v>
      </c>
      <c r="D284">
        <v>12.74</v>
      </c>
      <c r="E284" s="1">
        <v>1670.27</v>
      </c>
      <c r="F284" s="1">
        <v>1618.23</v>
      </c>
      <c r="G284">
        <v>2.7000000000000001E-3</v>
      </c>
      <c r="H284">
        <v>2.9999999999999997E-4</v>
      </c>
      <c r="I284">
        <v>5.8999999999999999E-3</v>
      </c>
      <c r="J284">
        <v>8.9999999999999998E-4</v>
      </c>
      <c r="K284">
        <v>1.44E-2</v>
      </c>
      <c r="L284">
        <v>0.94889999999999997</v>
      </c>
      <c r="M284">
        <v>2.69E-2</v>
      </c>
      <c r="N284">
        <v>0.3604</v>
      </c>
      <c r="O284">
        <v>1.4E-3</v>
      </c>
      <c r="P284">
        <v>0.14430000000000001</v>
      </c>
      <c r="Q284" s="1">
        <v>57276.6</v>
      </c>
      <c r="R284">
        <v>0.19420000000000001</v>
      </c>
      <c r="S284">
        <v>0.1938</v>
      </c>
      <c r="T284">
        <v>0.61199999999999999</v>
      </c>
      <c r="U284">
        <v>14.19</v>
      </c>
      <c r="V284" s="1">
        <v>72712.94</v>
      </c>
      <c r="W284">
        <v>113.06</v>
      </c>
      <c r="X284" s="1">
        <v>178023.25</v>
      </c>
      <c r="Y284">
        <v>0.77590000000000003</v>
      </c>
      <c r="Z284">
        <v>7.5499999999999998E-2</v>
      </c>
      <c r="AA284">
        <v>0.14860000000000001</v>
      </c>
      <c r="AB284">
        <v>0.22409999999999999</v>
      </c>
      <c r="AC284">
        <v>178.02</v>
      </c>
      <c r="AD284" s="1">
        <v>4766.88</v>
      </c>
      <c r="AE284">
        <v>486.91</v>
      </c>
      <c r="AF284" s="1">
        <v>158158.79</v>
      </c>
      <c r="AG284" t="s">
        <v>3</v>
      </c>
      <c r="AH284" s="1">
        <v>37455</v>
      </c>
      <c r="AI284" s="1">
        <v>57242.81</v>
      </c>
      <c r="AJ284">
        <v>37.65</v>
      </c>
      <c r="AK284">
        <v>24.39</v>
      </c>
      <c r="AL284">
        <v>27.15</v>
      </c>
      <c r="AM284">
        <v>4.3099999999999996</v>
      </c>
      <c r="AN284" s="1">
        <v>1309.67</v>
      </c>
      <c r="AO284">
        <v>1.0628</v>
      </c>
      <c r="AP284" s="1">
        <v>1450.98</v>
      </c>
      <c r="AQ284" s="1">
        <v>2322.59</v>
      </c>
      <c r="AR284" s="1">
        <v>6768.79</v>
      </c>
      <c r="AS284">
        <v>607.55999999999995</v>
      </c>
      <c r="AT284">
        <v>308.13</v>
      </c>
      <c r="AU284" s="1">
        <v>11458.03</v>
      </c>
      <c r="AV284" s="1">
        <v>6231.15</v>
      </c>
      <c r="AW284">
        <v>0.47470000000000001</v>
      </c>
      <c r="AX284" s="1">
        <v>4660.0600000000004</v>
      </c>
      <c r="AY284">
        <v>0.35499999999999998</v>
      </c>
      <c r="AZ284" s="1">
        <v>1441.66</v>
      </c>
      <c r="BA284">
        <v>0.10979999999999999</v>
      </c>
      <c r="BB284">
        <v>793.67</v>
      </c>
      <c r="BC284">
        <v>6.0499999999999998E-2</v>
      </c>
      <c r="BD284" s="1">
        <v>13126.54</v>
      </c>
      <c r="BE284" s="1">
        <v>5311.42</v>
      </c>
      <c r="BF284">
        <v>1.4132</v>
      </c>
      <c r="BG284">
        <v>0.52549999999999997</v>
      </c>
      <c r="BH284">
        <v>0.2424</v>
      </c>
      <c r="BI284">
        <v>0.18759999999999999</v>
      </c>
      <c r="BJ284">
        <v>2.9600000000000001E-2</v>
      </c>
      <c r="BK284">
        <v>1.49E-2</v>
      </c>
    </row>
    <row r="285" spans="1:63" x14ac:dyDescent="0.25">
      <c r="A285" t="s">
        <v>286</v>
      </c>
      <c r="B285">
        <v>44222</v>
      </c>
      <c r="C285">
        <v>13.14</v>
      </c>
      <c r="D285">
        <v>385.85</v>
      </c>
      <c r="E285" s="1">
        <v>5071.2299999999996</v>
      </c>
      <c r="F285" s="1">
        <v>3958.95</v>
      </c>
      <c r="G285">
        <v>2.8E-3</v>
      </c>
      <c r="H285">
        <v>8.0000000000000004E-4</v>
      </c>
      <c r="I285">
        <v>0.3921</v>
      </c>
      <c r="J285">
        <v>1.5E-3</v>
      </c>
      <c r="K285">
        <v>0.1258</v>
      </c>
      <c r="L285">
        <v>0.35570000000000002</v>
      </c>
      <c r="M285">
        <v>0.12130000000000001</v>
      </c>
      <c r="N285">
        <v>0.99360000000000004</v>
      </c>
      <c r="O285">
        <v>4.2500000000000003E-2</v>
      </c>
      <c r="P285">
        <v>0.18970000000000001</v>
      </c>
      <c r="Q285" s="1">
        <v>61016.45</v>
      </c>
      <c r="R285">
        <v>0.2979</v>
      </c>
      <c r="S285">
        <v>0.1933</v>
      </c>
      <c r="T285">
        <v>0.50880000000000003</v>
      </c>
      <c r="U285">
        <v>40.19</v>
      </c>
      <c r="V285" s="1">
        <v>84420.13</v>
      </c>
      <c r="W285">
        <v>124.75</v>
      </c>
      <c r="X285" s="1">
        <v>76539.83</v>
      </c>
      <c r="Y285">
        <v>0.61880000000000002</v>
      </c>
      <c r="Z285">
        <v>0.29659999999999997</v>
      </c>
      <c r="AA285">
        <v>8.4699999999999998E-2</v>
      </c>
      <c r="AB285">
        <v>0.38119999999999998</v>
      </c>
      <c r="AC285">
        <v>76.540000000000006</v>
      </c>
      <c r="AD285" s="1">
        <v>3460.22</v>
      </c>
      <c r="AE285">
        <v>413.53</v>
      </c>
      <c r="AF285" s="1">
        <v>67427.89</v>
      </c>
      <c r="AG285" t="s">
        <v>3</v>
      </c>
      <c r="AH285" s="1">
        <v>25982</v>
      </c>
      <c r="AI285" s="1">
        <v>37937.86</v>
      </c>
      <c r="AJ285">
        <v>62.65</v>
      </c>
      <c r="AK285">
        <v>41.71</v>
      </c>
      <c r="AL285">
        <v>47.77</v>
      </c>
      <c r="AM285">
        <v>4.72</v>
      </c>
      <c r="AN285">
        <v>1.22</v>
      </c>
      <c r="AO285">
        <v>1.1805000000000001</v>
      </c>
      <c r="AP285" s="1">
        <v>2133.85</v>
      </c>
      <c r="AQ285" s="1">
        <v>2751.09</v>
      </c>
      <c r="AR285" s="1">
        <v>7804.13</v>
      </c>
      <c r="AS285">
        <v>982.63</v>
      </c>
      <c r="AT285">
        <v>557.25</v>
      </c>
      <c r="AU285" s="1">
        <v>14228.96</v>
      </c>
      <c r="AV285" s="1">
        <v>11323.54</v>
      </c>
      <c r="AW285">
        <v>0.62649999999999995</v>
      </c>
      <c r="AX285" s="1">
        <v>3975.09</v>
      </c>
      <c r="AY285">
        <v>0.21990000000000001</v>
      </c>
      <c r="AZ285">
        <v>915.08</v>
      </c>
      <c r="BA285">
        <v>5.0599999999999999E-2</v>
      </c>
      <c r="BB285" s="1">
        <v>1859.99</v>
      </c>
      <c r="BC285">
        <v>0.10290000000000001</v>
      </c>
      <c r="BD285" s="1">
        <v>18073.71</v>
      </c>
      <c r="BE285" s="1">
        <v>6550.25</v>
      </c>
      <c r="BF285">
        <v>3.8445</v>
      </c>
      <c r="BG285">
        <v>0.47</v>
      </c>
      <c r="BH285">
        <v>0.18909999999999999</v>
      </c>
      <c r="BI285">
        <v>0.30580000000000002</v>
      </c>
      <c r="BJ285">
        <v>2.47E-2</v>
      </c>
      <c r="BK285">
        <v>1.0500000000000001E-2</v>
      </c>
    </row>
    <row r="286" spans="1:63" x14ac:dyDescent="0.25">
      <c r="A286" t="s">
        <v>287</v>
      </c>
      <c r="B286">
        <v>50369</v>
      </c>
      <c r="C286">
        <v>129</v>
      </c>
      <c r="D286">
        <v>6.98</v>
      </c>
      <c r="E286">
        <v>900.68</v>
      </c>
      <c r="F286">
        <v>913.14</v>
      </c>
      <c r="G286">
        <v>1.9E-3</v>
      </c>
      <c r="H286">
        <v>8.9999999999999998E-4</v>
      </c>
      <c r="I286">
        <v>5.8999999999999999E-3</v>
      </c>
      <c r="J286">
        <v>1.1999999999999999E-3</v>
      </c>
      <c r="K286">
        <v>2.1299999999999999E-2</v>
      </c>
      <c r="L286">
        <v>0.9456</v>
      </c>
      <c r="M286">
        <v>2.3199999999999998E-2</v>
      </c>
      <c r="N286">
        <v>0.35160000000000002</v>
      </c>
      <c r="O286">
        <v>1.4E-3</v>
      </c>
      <c r="P286">
        <v>0.14660000000000001</v>
      </c>
      <c r="Q286" s="1">
        <v>57284.22</v>
      </c>
      <c r="R286">
        <v>0.2014</v>
      </c>
      <c r="S286">
        <v>0.17910000000000001</v>
      </c>
      <c r="T286">
        <v>0.61939999999999995</v>
      </c>
      <c r="U286">
        <v>8.3000000000000007</v>
      </c>
      <c r="V286" s="1">
        <v>72859.3</v>
      </c>
      <c r="W286">
        <v>103.8</v>
      </c>
      <c r="X286" s="1">
        <v>205548.91</v>
      </c>
      <c r="Y286">
        <v>0.74109999999999998</v>
      </c>
      <c r="Z286">
        <v>7.3300000000000004E-2</v>
      </c>
      <c r="AA286">
        <v>0.18559999999999999</v>
      </c>
      <c r="AB286">
        <v>0.25890000000000002</v>
      </c>
      <c r="AC286">
        <v>205.55</v>
      </c>
      <c r="AD286" s="1">
        <v>5651.96</v>
      </c>
      <c r="AE286">
        <v>528.01</v>
      </c>
      <c r="AF286" s="1">
        <v>183169.91</v>
      </c>
      <c r="AG286" t="s">
        <v>3</v>
      </c>
      <c r="AH286" s="1">
        <v>36786</v>
      </c>
      <c r="AI286" s="1">
        <v>56224.26</v>
      </c>
      <c r="AJ286">
        <v>35.29</v>
      </c>
      <c r="AK286">
        <v>24.13</v>
      </c>
      <c r="AL286">
        <v>27.01</v>
      </c>
      <c r="AM286">
        <v>4.6500000000000004</v>
      </c>
      <c r="AN286" s="1">
        <v>1484.82</v>
      </c>
      <c r="AO286">
        <v>1.482</v>
      </c>
      <c r="AP286" s="1">
        <v>1691.88</v>
      </c>
      <c r="AQ286" s="1">
        <v>2205.42</v>
      </c>
      <c r="AR286" s="1">
        <v>7062.61</v>
      </c>
      <c r="AS286">
        <v>587.87</v>
      </c>
      <c r="AT286">
        <v>399.77</v>
      </c>
      <c r="AU286" s="1">
        <v>11947.55</v>
      </c>
      <c r="AV286" s="1">
        <v>6476.41</v>
      </c>
      <c r="AW286">
        <v>0.4395</v>
      </c>
      <c r="AX286" s="1">
        <v>5541.2</v>
      </c>
      <c r="AY286">
        <v>0.376</v>
      </c>
      <c r="AZ286" s="1">
        <v>1983.7</v>
      </c>
      <c r="BA286">
        <v>0.1346</v>
      </c>
      <c r="BB286">
        <v>734.77</v>
      </c>
      <c r="BC286">
        <v>4.99E-2</v>
      </c>
      <c r="BD286" s="1">
        <v>14736.09</v>
      </c>
      <c r="BE286" s="1">
        <v>5781.53</v>
      </c>
      <c r="BF286">
        <v>1.7254</v>
      </c>
      <c r="BG286">
        <v>0.51349999999999996</v>
      </c>
      <c r="BH286">
        <v>0.22109999999999999</v>
      </c>
      <c r="BI286">
        <v>0.19320000000000001</v>
      </c>
      <c r="BJ286">
        <v>3.2899999999999999E-2</v>
      </c>
      <c r="BK286">
        <v>3.9199999999999999E-2</v>
      </c>
    </row>
    <row r="287" spans="1:63" x14ac:dyDescent="0.25">
      <c r="A287" t="s">
        <v>288</v>
      </c>
      <c r="B287">
        <v>45450</v>
      </c>
      <c r="C287">
        <v>60.19</v>
      </c>
      <c r="D287">
        <v>18.27</v>
      </c>
      <c r="E287" s="1">
        <v>1099.69</v>
      </c>
      <c r="F287" s="1">
        <v>1052</v>
      </c>
      <c r="G287">
        <v>2.8999999999999998E-3</v>
      </c>
      <c r="H287">
        <v>5.0000000000000001E-4</v>
      </c>
      <c r="I287">
        <v>7.0000000000000001E-3</v>
      </c>
      <c r="J287">
        <v>6.9999999999999999E-4</v>
      </c>
      <c r="K287">
        <v>1.54E-2</v>
      </c>
      <c r="L287">
        <v>0.94269999999999998</v>
      </c>
      <c r="M287">
        <v>3.1E-2</v>
      </c>
      <c r="N287">
        <v>0.50829999999999997</v>
      </c>
      <c r="O287">
        <v>3.0000000000000001E-3</v>
      </c>
      <c r="P287">
        <v>0.1605</v>
      </c>
      <c r="Q287" s="1">
        <v>51966.22</v>
      </c>
      <c r="R287">
        <v>0.25469999999999998</v>
      </c>
      <c r="S287">
        <v>0.21970000000000001</v>
      </c>
      <c r="T287">
        <v>0.52569999999999995</v>
      </c>
      <c r="U287">
        <v>10.74</v>
      </c>
      <c r="V287" s="1">
        <v>67569.16</v>
      </c>
      <c r="W287">
        <v>97.7</v>
      </c>
      <c r="X287" s="1">
        <v>159836.23000000001</v>
      </c>
      <c r="Y287">
        <v>0.64559999999999995</v>
      </c>
      <c r="Z287">
        <v>0.14749999999999999</v>
      </c>
      <c r="AA287">
        <v>0.2069</v>
      </c>
      <c r="AB287">
        <v>0.35439999999999999</v>
      </c>
      <c r="AC287">
        <v>159.84</v>
      </c>
      <c r="AD287" s="1">
        <v>4532.29</v>
      </c>
      <c r="AE287">
        <v>429.32</v>
      </c>
      <c r="AF287" s="1">
        <v>127068.7</v>
      </c>
      <c r="AG287" t="s">
        <v>3</v>
      </c>
      <c r="AH287" s="1">
        <v>32077</v>
      </c>
      <c r="AI287" s="1">
        <v>49545.43</v>
      </c>
      <c r="AJ287">
        <v>37.42</v>
      </c>
      <c r="AK287">
        <v>24.75</v>
      </c>
      <c r="AL287">
        <v>28.12</v>
      </c>
      <c r="AM287">
        <v>3.91</v>
      </c>
      <c r="AN287" s="1">
        <v>1739.58</v>
      </c>
      <c r="AO287">
        <v>0.96840000000000004</v>
      </c>
      <c r="AP287" s="1">
        <v>1706.56</v>
      </c>
      <c r="AQ287" s="1">
        <v>2316.02</v>
      </c>
      <c r="AR287" s="1">
        <v>6766.97</v>
      </c>
      <c r="AS287">
        <v>713.54</v>
      </c>
      <c r="AT287">
        <v>313.11</v>
      </c>
      <c r="AU287" s="1">
        <v>11816.2</v>
      </c>
      <c r="AV287" s="1">
        <v>7821.01</v>
      </c>
      <c r="AW287">
        <v>0.54059999999999997</v>
      </c>
      <c r="AX287" s="1">
        <v>4053.31</v>
      </c>
      <c r="AY287">
        <v>0.2802</v>
      </c>
      <c r="AZ287" s="1">
        <v>1525.96</v>
      </c>
      <c r="BA287">
        <v>0.1055</v>
      </c>
      <c r="BB287" s="1">
        <v>1067.78</v>
      </c>
      <c r="BC287">
        <v>7.3800000000000004E-2</v>
      </c>
      <c r="BD287" s="1">
        <v>14468.07</v>
      </c>
      <c r="BE287" s="1">
        <v>6718.84</v>
      </c>
      <c r="BF287">
        <v>2.1770999999999998</v>
      </c>
      <c r="BG287">
        <v>0.49730000000000002</v>
      </c>
      <c r="BH287">
        <v>0.2339</v>
      </c>
      <c r="BI287">
        <v>0.2137</v>
      </c>
      <c r="BJ287">
        <v>3.39E-2</v>
      </c>
      <c r="BK287">
        <v>2.1100000000000001E-2</v>
      </c>
    </row>
    <row r="288" spans="1:63" x14ac:dyDescent="0.25">
      <c r="A288" t="s">
        <v>289</v>
      </c>
      <c r="B288">
        <v>50443</v>
      </c>
      <c r="C288">
        <v>57.19</v>
      </c>
      <c r="D288">
        <v>71.510000000000005</v>
      </c>
      <c r="E288" s="1">
        <v>4089.84</v>
      </c>
      <c r="F288" s="1">
        <v>3923.56</v>
      </c>
      <c r="G288">
        <v>2.24E-2</v>
      </c>
      <c r="H288">
        <v>6.9999999999999999E-4</v>
      </c>
      <c r="I288">
        <v>2.12E-2</v>
      </c>
      <c r="J288">
        <v>8.9999999999999998E-4</v>
      </c>
      <c r="K288">
        <v>3.3599999999999998E-2</v>
      </c>
      <c r="L288">
        <v>0.88190000000000002</v>
      </c>
      <c r="M288">
        <v>3.95E-2</v>
      </c>
      <c r="N288">
        <v>0.1676</v>
      </c>
      <c r="O288">
        <v>1.23E-2</v>
      </c>
      <c r="P288">
        <v>0.12</v>
      </c>
      <c r="Q288" s="1">
        <v>69637.88</v>
      </c>
      <c r="R288">
        <v>0.15509999999999999</v>
      </c>
      <c r="S288">
        <v>0.1966</v>
      </c>
      <c r="T288">
        <v>0.64829999999999999</v>
      </c>
      <c r="U288">
        <v>23.05</v>
      </c>
      <c r="V288" s="1">
        <v>94379.29</v>
      </c>
      <c r="W288">
        <v>174</v>
      </c>
      <c r="X288" s="1">
        <v>225067.51</v>
      </c>
      <c r="Y288">
        <v>0.81120000000000003</v>
      </c>
      <c r="Z288">
        <v>0.1391</v>
      </c>
      <c r="AA288">
        <v>4.9700000000000001E-2</v>
      </c>
      <c r="AB288">
        <v>0.1888</v>
      </c>
      <c r="AC288">
        <v>225.07</v>
      </c>
      <c r="AD288" s="1">
        <v>8039.14</v>
      </c>
      <c r="AE288">
        <v>863.89</v>
      </c>
      <c r="AF288" s="1">
        <v>222261.86</v>
      </c>
      <c r="AG288" t="s">
        <v>3</v>
      </c>
      <c r="AH288" s="1">
        <v>46948</v>
      </c>
      <c r="AI288" s="1">
        <v>93525.66</v>
      </c>
      <c r="AJ288">
        <v>62.25</v>
      </c>
      <c r="AK288">
        <v>34.03</v>
      </c>
      <c r="AL288">
        <v>38.65</v>
      </c>
      <c r="AM288">
        <v>4.2300000000000004</v>
      </c>
      <c r="AN288" s="1">
        <v>1760.96</v>
      </c>
      <c r="AO288">
        <v>0.71689999999999998</v>
      </c>
      <c r="AP288" s="1">
        <v>1407.95</v>
      </c>
      <c r="AQ288" s="1">
        <v>2042.92</v>
      </c>
      <c r="AR288" s="1">
        <v>6805.41</v>
      </c>
      <c r="AS288">
        <v>674.08</v>
      </c>
      <c r="AT288">
        <v>371.07</v>
      </c>
      <c r="AU288" s="1">
        <v>11301.43</v>
      </c>
      <c r="AV288" s="1">
        <v>3598.44</v>
      </c>
      <c r="AW288">
        <v>0.29380000000000001</v>
      </c>
      <c r="AX288" s="1">
        <v>7289.07</v>
      </c>
      <c r="AY288">
        <v>0.59519999999999995</v>
      </c>
      <c r="AZ288">
        <v>889.62</v>
      </c>
      <c r="BA288">
        <v>7.2599999999999998E-2</v>
      </c>
      <c r="BB288">
        <v>468.81</v>
      </c>
      <c r="BC288">
        <v>3.8300000000000001E-2</v>
      </c>
      <c r="BD288" s="1">
        <v>12245.93</v>
      </c>
      <c r="BE288" s="1">
        <v>2166.11</v>
      </c>
      <c r="BF288">
        <v>0.27279999999999999</v>
      </c>
      <c r="BG288">
        <v>0.58579999999999999</v>
      </c>
      <c r="BH288">
        <v>0.23250000000000001</v>
      </c>
      <c r="BI288">
        <v>0.14030000000000001</v>
      </c>
      <c r="BJ288">
        <v>2.52E-2</v>
      </c>
      <c r="BK288">
        <v>1.6299999999999999E-2</v>
      </c>
    </row>
    <row r="289" spans="1:63" x14ac:dyDescent="0.25">
      <c r="A289" t="s">
        <v>290</v>
      </c>
      <c r="B289">
        <v>44230</v>
      </c>
      <c r="C289">
        <v>8.19</v>
      </c>
      <c r="D289">
        <v>225.79</v>
      </c>
      <c r="E289" s="1">
        <v>1849.29</v>
      </c>
      <c r="F289" s="1">
        <v>1612.16</v>
      </c>
      <c r="G289">
        <v>2.5000000000000001E-3</v>
      </c>
      <c r="H289">
        <v>8.0000000000000004E-4</v>
      </c>
      <c r="I289">
        <v>0.35310000000000002</v>
      </c>
      <c r="J289">
        <v>1.9E-3</v>
      </c>
      <c r="K289">
        <v>0.1169</v>
      </c>
      <c r="L289">
        <v>0.42609999999999998</v>
      </c>
      <c r="M289">
        <v>9.8799999999999999E-2</v>
      </c>
      <c r="N289">
        <v>0.94979999999999998</v>
      </c>
      <c r="O289">
        <v>3.44E-2</v>
      </c>
      <c r="P289">
        <v>0.1807</v>
      </c>
      <c r="Q289" s="1">
        <v>60441.63</v>
      </c>
      <c r="R289">
        <v>0.2455</v>
      </c>
      <c r="S289">
        <v>0.21249999999999999</v>
      </c>
      <c r="T289">
        <v>0.54200000000000004</v>
      </c>
      <c r="U289">
        <v>16.72</v>
      </c>
      <c r="V289" s="1">
        <v>82568.259999999995</v>
      </c>
      <c r="W289">
        <v>108.6</v>
      </c>
      <c r="X289" s="1">
        <v>88553.32</v>
      </c>
      <c r="Y289">
        <v>0.60019999999999996</v>
      </c>
      <c r="Z289">
        <v>0.3211</v>
      </c>
      <c r="AA289">
        <v>7.8700000000000006E-2</v>
      </c>
      <c r="AB289">
        <v>0.39979999999999999</v>
      </c>
      <c r="AC289">
        <v>88.55</v>
      </c>
      <c r="AD289" s="1">
        <v>3874.04</v>
      </c>
      <c r="AE289">
        <v>425.82</v>
      </c>
      <c r="AF289" s="1">
        <v>75205.98</v>
      </c>
      <c r="AG289" t="s">
        <v>3</v>
      </c>
      <c r="AH289" s="1">
        <v>26465</v>
      </c>
      <c r="AI289" s="1">
        <v>39387.1</v>
      </c>
      <c r="AJ289">
        <v>55.12</v>
      </c>
      <c r="AK289">
        <v>37.44</v>
      </c>
      <c r="AL289">
        <v>43.84</v>
      </c>
      <c r="AM289">
        <v>4.5599999999999996</v>
      </c>
      <c r="AN289" s="1">
        <v>1086.8399999999999</v>
      </c>
      <c r="AO289">
        <v>1.0847</v>
      </c>
      <c r="AP289" s="1">
        <v>2263.6999999999998</v>
      </c>
      <c r="AQ289" s="1">
        <v>2663.7</v>
      </c>
      <c r="AR289" s="1">
        <v>7990.35</v>
      </c>
      <c r="AS289">
        <v>896.64</v>
      </c>
      <c r="AT289">
        <v>470.33</v>
      </c>
      <c r="AU289" s="1">
        <v>14284.71</v>
      </c>
      <c r="AV289" s="1">
        <v>10419.31</v>
      </c>
      <c r="AW289">
        <v>0.58960000000000001</v>
      </c>
      <c r="AX289" s="1">
        <v>3975.86</v>
      </c>
      <c r="AY289">
        <v>0.22500000000000001</v>
      </c>
      <c r="AZ289" s="1">
        <v>1519.79</v>
      </c>
      <c r="BA289">
        <v>8.5999999999999993E-2</v>
      </c>
      <c r="BB289" s="1">
        <v>1755.47</v>
      </c>
      <c r="BC289">
        <v>9.9299999999999999E-2</v>
      </c>
      <c r="BD289" s="1">
        <v>17670.43</v>
      </c>
      <c r="BE289" s="1">
        <v>7077.03</v>
      </c>
      <c r="BF289">
        <v>3.6642999999999999</v>
      </c>
      <c r="BG289">
        <v>0.48470000000000002</v>
      </c>
      <c r="BH289">
        <v>0.19670000000000001</v>
      </c>
      <c r="BI289">
        <v>0.27610000000000001</v>
      </c>
      <c r="BJ289">
        <v>2.5399999999999999E-2</v>
      </c>
      <c r="BK289">
        <v>1.72E-2</v>
      </c>
    </row>
    <row r="290" spans="1:63" x14ac:dyDescent="0.25">
      <c r="A290" t="s">
        <v>291</v>
      </c>
      <c r="B290">
        <v>49080</v>
      </c>
      <c r="C290">
        <v>148.05000000000001</v>
      </c>
      <c r="D290">
        <v>11.16</v>
      </c>
      <c r="E290" s="1">
        <v>1652.38</v>
      </c>
      <c r="F290" s="1">
        <v>1600.09</v>
      </c>
      <c r="G290">
        <v>2.3999999999999998E-3</v>
      </c>
      <c r="H290">
        <v>2.9999999999999997E-4</v>
      </c>
      <c r="I290">
        <v>6.1999999999999998E-3</v>
      </c>
      <c r="J290">
        <v>1E-3</v>
      </c>
      <c r="K290">
        <v>1.4E-2</v>
      </c>
      <c r="L290">
        <v>0.95109999999999995</v>
      </c>
      <c r="M290">
        <v>2.5000000000000001E-2</v>
      </c>
      <c r="N290">
        <v>0.37269999999999998</v>
      </c>
      <c r="O290">
        <v>1.2999999999999999E-3</v>
      </c>
      <c r="P290">
        <v>0.14749999999999999</v>
      </c>
      <c r="Q290" s="1">
        <v>57692.44</v>
      </c>
      <c r="R290">
        <v>0.19589999999999999</v>
      </c>
      <c r="S290">
        <v>0.20100000000000001</v>
      </c>
      <c r="T290">
        <v>0.60299999999999998</v>
      </c>
      <c r="U290">
        <v>14.77</v>
      </c>
      <c r="V290" s="1">
        <v>70925.960000000006</v>
      </c>
      <c r="W290">
        <v>107.35</v>
      </c>
      <c r="X290" s="1">
        <v>190481.94</v>
      </c>
      <c r="Y290">
        <v>0.73209999999999997</v>
      </c>
      <c r="Z290">
        <v>0.1055</v>
      </c>
      <c r="AA290">
        <v>0.16239999999999999</v>
      </c>
      <c r="AB290">
        <v>0.26790000000000003</v>
      </c>
      <c r="AC290">
        <v>190.48</v>
      </c>
      <c r="AD290" s="1">
        <v>4937.42</v>
      </c>
      <c r="AE290">
        <v>474.22</v>
      </c>
      <c r="AF290" s="1">
        <v>171345.9</v>
      </c>
      <c r="AG290" t="s">
        <v>3</v>
      </c>
      <c r="AH290" s="1">
        <v>37455</v>
      </c>
      <c r="AI290" s="1">
        <v>57565.54</v>
      </c>
      <c r="AJ290">
        <v>35.92</v>
      </c>
      <c r="AK290">
        <v>24.06</v>
      </c>
      <c r="AL290">
        <v>26.58</v>
      </c>
      <c r="AM290">
        <v>4.1900000000000004</v>
      </c>
      <c r="AN290" s="1">
        <v>1309.1400000000001</v>
      </c>
      <c r="AO290">
        <v>1.0517000000000001</v>
      </c>
      <c r="AP290" s="1">
        <v>1472.05</v>
      </c>
      <c r="AQ290" s="1">
        <v>2345.5700000000002</v>
      </c>
      <c r="AR290" s="1">
        <v>6814.66</v>
      </c>
      <c r="AS290">
        <v>614.16999999999996</v>
      </c>
      <c r="AT290">
        <v>337.33</v>
      </c>
      <c r="AU290" s="1">
        <v>11583.78</v>
      </c>
      <c r="AV290" s="1">
        <v>6223.29</v>
      </c>
      <c r="AW290">
        <v>0.47189999999999999</v>
      </c>
      <c r="AX290" s="1">
        <v>4801.42</v>
      </c>
      <c r="AY290">
        <v>0.36409999999999998</v>
      </c>
      <c r="AZ290" s="1">
        <v>1350.04</v>
      </c>
      <c r="BA290">
        <v>0.1024</v>
      </c>
      <c r="BB290">
        <v>814.02</v>
      </c>
      <c r="BC290">
        <v>6.1699999999999998E-2</v>
      </c>
      <c r="BD290" s="1">
        <v>13188.76</v>
      </c>
      <c r="BE290" s="1">
        <v>5285.55</v>
      </c>
      <c r="BF290">
        <v>1.4268000000000001</v>
      </c>
      <c r="BG290">
        <v>0.52380000000000004</v>
      </c>
      <c r="BH290">
        <v>0.24079999999999999</v>
      </c>
      <c r="BI290">
        <v>0.188</v>
      </c>
      <c r="BJ290">
        <v>3.04E-2</v>
      </c>
      <c r="BK290">
        <v>1.6799999999999999E-2</v>
      </c>
    </row>
    <row r="291" spans="1:63" x14ac:dyDescent="0.25">
      <c r="A291" t="s">
        <v>292</v>
      </c>
      <c r="B291">
        <v>44248</v>
      </c>
      <c r="C291">
        <v>178.33</v>
      </c>
      <c r="D291">
        <v>10.199999999999999</v>
      </c>
      <c r="E291" s="1">
        <v>1819.17</v>
      </c>
      <c r="F291" s="1">
        <v>1775.46</v>
      </c>
      <c r="G291">
        <v>2E-3</v>
      </c>
      <c r="H291">
        <v>4.0000000000000002E-4</v>
      </c>
      <c r="I291">
        <v>9.1999999999999998E-3</v>
      </c>
      <c r="J291">
        <v>8.9999999999999998E-4</v>
      </c>
      <c r="K291">
        <v>1.06E-2</v>
      </c>
      <c r="L291">
        <v>0.94630000000000003</v>
      </c>
      <c r="M291">
        <v>3.0499999999999999E-2</v>
      </c>
      <c r="N291">
        <v>0.83130000000000004</v>
      </c>
      <c r="O291">
        <v>5.9999999999999995E-4</v>
      </c>
      <c r="P291">
        <v>0.1749</v>
      </c>
      <c r="Q291" s="1">
        <v>57757.31</v>
      </c>
      <c r="R291">
        <v>0.2026</v>
      </c>
      <c r="S291">
        <v>0.18870000000000001</v>
      </c>
      <c r="T291">
        <v>0.60880000000000001</v>
      </c>
      <c r="U291">
        <v>15.51</v>
      </c>
      <c r="V291" s="1">
        <v>80148.929999999993</v>
      </c>
      <c r="W291">
        <v>113.21</v>
      </c>
      <c r="X291" s="1">
        <v>149470.17000000001</v>
      </c>
      <c r="Y291">
        <v>0.60419999999999996</v>
      </c>
      <c r="Z291">
        <v>9.7100000000000006E-2</v>
      </c>
      <c r="AA291">
        <v>0.29880000000000001</v>
      </c>
      <c r="AB291">
        <v>0.39579999999999999</v>
      </c>
      <c r="AC291">
        <v>149.47</v>
      </c>
      <c r="AD291" s="1">
        <v>3497.44</v>
      </c>
      <c r="AE291">
        <v>328.04</v>
      </c>
      <c r="AF291" s="1">
        <v>116030.11</v>
      </c>
      <c r="AG291" t="s">
        <v>3</v>
      </c>
      <c r="AH291" s="1">
        <v>30784</v>
      </c>
      <c r="AI291" s="1">
        <v>46946.03</v>
      </c>
      <c r="AJ291">
        <v>28.14</v>
      </c>
      <c r="AK291">
        <v>22.01</v>
      </c>
      <c r="AL291">
        <v>23.25</v>
      </c>
      <c r="AM291">
        <v>3.78</v>
      </c>
      <c r="AN291" s="1">
        <v>1343.46</v>
      </c>
      <c r="AO291">
        <v>0.87180000000000002</v>
      </c>
      <c r="AP291" s="1">
        <v>1599.39</v>
      </c>
      <c r="AQ291" s="1">
        <v>2589.3000000000002</v>
      </c>
      <c r="AR291" s="1">
        <v>7661.6</v>
      </c>
      <c r="AS291">
        <v>663.67</v>
      </c>
      <c r="AT291">
        <v>360.27</v>
      </c>
      <c r="AU291" s="1">
        <v>12874.23</v>
      </c>
      <c r="AV291" s="1">
        <v>9035.8799999999992</v>
      </c>
      <c r="AW291">
        <v>0.61260000000000003</v>
      </c>
      <c r="AX291" s="1">
        <v>3066.23</v>
      </c>
      <c r="AY291">
        <v>0.2079</v>
      </c>
      <c r="AZ291" s="1">
        <v>1148.1400000000001</v>
      </c>
      <c r="BA291">
        <v>7.7799999999999994E-2</v>
      </c>
      <c r="BB291" s="1">
        <v>1499.9</v>
      </c>
      <c r="BC291">
        <v>0.1017</v>
      </c>
      <c r="BD291" s="1">
        <v>14750.16</v>
      </c>
      <c r="BE291" s="1">
        <v>8116.51</v>
      </c>
      <c r="BF291">
        <v>3.4142999999999999</v>
      </c>
      <c r="BG291">
        <v>0.5242</v>
      </c>
      <c r="BH291">
        <v>0.24909999999999999</v>
      </c>
      <c r="BI291">
        <v>0.17150000000000001</v>
      </c>
      <c r="BJ291">
        <v>3.6299999999999999E-2</v>
      </c>
      <c r="BK291">
        <v>1.89E-2</v>
      </c>
    </row>
    <row r="292" spans="1:63" x14ac:dyDescent="0.25">
      <c r="A292" t="s">
        <v>293</v>
      </c>
      <c r="B292">
        <v>44255</v>
      </c>
      <c r="C292">
        <v>71.709999999999994</v>
      </c>
      <c r="D292">
        <v>31.14</v>
      </c>
      <c r="E292" s="1">
        <v>2233.4299999999998</v>
      </c>
      <c r="F292" s="1">
        <v>2208.42</v>
      </c>
      <c r="G292">
        <v>6.6E-3</v>
      </c>
      <c r="H292">
        <v>3.5000000000000001E-3</v>
      </c>
      <c r="I292">
        <v>1.7600000000000001E-2</v>
      </c>
      <c r="J292">
        <v>1.1000000000000001E-3</v>
      </c>
      <c r="K292">
        <v>0.05</v>
      </c>
      <c r="L292">
        <v>0.87490000000000001</v>
      </c>
      <c r="M292">
        <v>4.6399999999999997E-2</v>
      </c>
      <c r="N292">
        <v>0.3926</v>
      </c>
      <c r="O292">
        <v>1.2E-2</v>
      </c>
      <c r="P292">
        <v>0.1391</v>
      </c>
      <c r="Q292" s="1">
        <v>60319.49</v>
      </c>
      <c r="R292">
        <v>0.21</v>
      </c>
      <c r="S292">
        <v>0.19520000000000001</v>
      </c>
      <c r="T292">
        <v>0.59489999999999998</v>
      </c>
      <c r="U292">
        <v>15.97</v>
      </c>
      <c r="V292" s="1">
        <v>77501.539999999994</v>
      </c>
      <c r="W292">
        <v>135.09</v>
      </c>
      <c r="X292" s="1">
        <v>164707.17000000001</v>
      </c>
      <c r="Y292">
        <v>0.73750000000000004</v>
      </c>
      <c r="Z292">
        <v>0.17069999999999999</v>
      </c>
      <c r="AA292">
        <v>9.1800000000000007E-2</v>
      </c>
      <c r="AB292">
        <v>0.26250000000000001</v>
      </c>
      <c r="AC292">
        <v>164.71</v>
      </c>
      <c r="AD292" s="1">
        <v>5202.97</v>
      </c>
      <c r="AE292">
        <v>558.99</v>
      </c>
      <c r="AF292" s="1">
        <v>149325.82999999999</v>
      </c>
      <c r="AG292" t="s">
        <v>3</v>
      </c>
      <c r="AH292" s="1">
        <v>34813</v>
      </c>
      <c r="AI292" s="1">
        <v>56810.6</v>
      </c>
      <c r="AJ292">
        <v>46.52</v>
      </c>
      <c r="AK292">
        <v>28.6</v>
      </c>
      <c r="AL292">
        <v>34.86</v>
      </c>
      <c r="AM292">
        <v>4.1100000000000003</v>
      </c>
      <c r="AN292" s="1">
        <v>1381.57</v>
      </c>
      <c r="AO292">
        <v>1.0196000000000001</v>
      </c>
      <c r="AP292" s="1">
        <v>1351.2</v>
      </c>
      <c r="AQ292" s="1">
        <v>1885.3</v>
      </c>
      <c r="AR292" s="1">
        <v>6479.83</v>
      </c>
      <c r="AS292">
        <v>711.15</v>
      </c>
      <c r="AT292">
        <v>307.14999999999998</v>
      </c>
      <c r="AU292" s="1">
        <v>10734.64</v>
      </c>
      <c r="AV292" s="1">
        <v>5120.74</v>
      </c>
      <c r="AW292">
        <v>0.4168</v>
      </c>
      <c r="AX292" s="1">
        <v>4972.1499999999996</v>
      </c>
      <c r="AY292">
        <v>0.4047</v>
      </c>
      <c r="AZ292" s="1">
        <v>1421.11</v>
      </c>
      <c r="BA292">
        <v>0.1157</v>
      </c>
      <c r="BB292">
        <v>771.68</v>
      </c>
      <c r="BC292">
        <v>6.2799999999999995E-2</v>
      </c>
      <c r="BD292" s="1">
        <v>12285.68</v>
      </c>
      <c r="BE292" s="1">
        <v>4114.58</v>
      </c>
      <c r="BF292">
        <v>1.0476000000000001</v>
      </c>
      <c r="BG292">
        <v>0.53890000000000005</v>
      </c>
      <c r="BH292">
        <v>0.22559999999999999</v>
      </c>
      <c r="BI292">
        <v>0.18909999999999999</v>
      </c>
      <c r="BJ292">
        <v>2.8899999999999999E-2</v>
      </c>
      <c r="BK292">
        <v>1.7600000000000001E-2</v>
      </c>
    </row>
    <row r="293" spans="1:63" x14ac:dyDescent="0.25">
      <c r="A293" t="s">
        <v>294</v>
      </c>
      <c r="B293">
        <v>44263</v>
      </c>
      <c r="C293">
        <v>16.38</v>
      </c>
      <c r="D293">
        <v>394</v>
      </c>
      <c r="E293" s="1">
        <v>6454.06</v>
      </c>
      <c r="F293" s="1">
        <v>4810.16</v>
      </c>
      <c r="G293">
        <v>3.0000000000000001E-3</v>
      </c>
      <c r="H293">
        <v>6.9999999999999999E-4</v>
      </c>
      <c r="I293">
        <v>0.38140000000000002</v>
      </c>
      <c r="J293">
        <v>1.5E-3</v>
      </c>
      <c r="K293">
        <v>0.1162</v>
      </c>
      <c r="L293">
        <v>0.37840000000000001</v>
      </c>
      <c r="M293">
        <v>0.1188</v>
      </c>
      <c r="N293">
        <v>0.87919999999999998</v>
      </c>
      <c r="O293">
        <v>4.9299999999999997E-2</v>
      </c>
      <c r="P293">
        <v>0.18770000000000001</v>
      </c>
      <c r="Q293" s="1">
        <v>59979.39</v>
      </c>
      <c r="R293">
        <v>0.2858</v>
      </c>
      <c r="S293">
        <v>0.18529999999999999</v>
      </c>
      <c r="T293">
        <v>0.52880000000000005</v>
      </c>
      <c r="U293">
        <v>47.51</v>
      </c>
      <c r="V293" s="1">
        <v>82497.72</v>
      </c>
      <c r="W293">
        <v>134.41</v>
      </c>
      <c r="X293" s="1">
        <v>75638.600000000006</v>
      </c>
      <c r="Y293">
        <v>0.63600000000000001</v>
      </c>
      <c r="Z293">
        <v>0.27960000000000002</v>
      </c>
      <c r="AA293">
        <v>8.4400000000000003E-2</v>
      </c>
      <c r="AB293">
        <v>0.36399999999999999</v>
      </c>
      <c r="AC293">
        <v>75.64</v>
      </c>
      <c r="AD293" s="1">
        <v>3355.96</v>
      </c>
      <c r="AE293">
        <v>412.05</v>
      </c>
      <c r="AF293" s="1">
        <v>67101.52</v>
      </c>
      <c r="AG293" t="s">
        <v>3</v>
      </c>
      <c r="AH293" s="1">
        <v>26444</v>
      </c>
      <c r="AI293" s="1">
        <v>38189.120000000003</v>
      </c>
      <c r="AJ293">
        <v>60.5</v>
      </c>
      <c r="AK293">
        <v>39.83</v>
      </c>
      <c r="AL293">
        <v>46.18</v>
      </c>
      <c r="AM293">
        <v>4.5</v>
      </c>
      <c r="AN293">
        <v>1.22</v>
      </c>
      <c r="AO293">
        <v>1.1180000000000001</v>
      </c>
      <c r="AP293" s="1">
        <v>2071.6</v>
      </c>
      <c r="AQ293" s="1">
        <v>2786.3</v>
      </c>
      <c r="AR293" s="1">
        <v>7780.25</v>
      </c>
      <c r="AS293">
        <v>981.09</v>
      </c>
      <c r="AT293">
        <v>584.4</v>
      </c>
      <c r="AU293" s="1">
        <v>14203.64</v>
      </c>
      <c r="AV293" s="1">
        <v>11663.4</v>
      </c>
      <c r="AW293">
        <v>0.63819999999999999</v>
      </c>
      <c r="AX293" s="1">
        <v>4004.54</v>
      </c>
      <c r="AY293">
        <v>0.21909999999999999</v>
      </c>
      <c r="AZ293">
        <v>737.64</v>
      </c>
      <c r="BA293">
        <v>4.0399999999999998E-2</v>
      </c>
      <c r="BB293" s="1">
        <v>1870.04</v>
      </c>
      <c r="BC293">
        <v>0.1023</v>
      </c>
      <c r="BD293" s="1">
        <v>18275.63</v>
      </c>
      <c r="BE293" s="1">
        <v>6112.32</v>
      </c>
      <c r="BF293">
        <v>3.5385</v>
      </c>
      <c r="BG293">
        <v>0.45779999999999998</v>
      </c>
      <c r="BH293">
        <v>0.1822</v>
      </c>
      <c r="BI293">
        <v>0.3251</v>
      </c>
      <c r="BJ293">
        <v>2.4899999999999999E-2</v>
      </c>
      <c r="BK293">
        <v>9.9000000000000008E-3</v>
      </c>
    </row>
    <row r="294" spans="1:63" x14ac:dyDescent="0.25">
      <c r="A294" t="s">
        <v>295</v>
      </c>
      <c r="B294">
        <v>50203</v>
      </c>
      <c r="C294">
        <v>64.709999999999994</v>
      </c>
      <c r="D294">
        <v>10.17</v>
      </c>
      <c r="E294">
        <v>658.18</v>
      </c>
      <c r="F294">
        <v>629.01</v>
      </c>
      <c r="G294">
        <v>2.3E-3</v>
      </c>
      <c r="H294">
        <v>5.0000000000000001E-4</v>
      </c>
      <c r="I294">
        <v>6.1000000000000004E-3</v>
      </c>
      <c r="J294">
        <v>6.9999999999999999E-4</v>
      </c>
      <c r="K294">
        <v>3.9600000000000003E-2</v>
      </c>
      <c r="L294">
        <v>0.92120000000000002</v>
      </c>
      <c r="M294">
        <v>2.9499999999999998E-2</v>
      </c>
      <c r="N294">
        <v>0.37340000000000001</v>
      </c>
      <c r="O294">
        <v>3.0999999999999999E-3</v>
      </c>
      <c r="P294">
        <v>0.1525</v>
      </c>
      <c r="Q294" s="1">
        <v>54762.55</v>
      </c>
      <c r="R294">
        <v>0.26500000000000001</v>
      </c>
      <c r="S294">
        <v>0.17829999999999999</v>
      </c>
      <c r="T294">
        <v>0.55669999999999997</v>
      </c>
      <c r="U294">
        <v>7.46</v>
      </c>
      <c r="V294" s="1">
        <v>66747.740000000005</v>
      </c>
      <c r="W294">
        <v>84.15</v>
      </c>
      <c r="X294" s="1">
        <v>198236</v>
      </c>
      <c r="Y294">
        <v>0.71050000000000002</v>
      </c>
      <c r="Z294">
        <v>8.5099999999999995E-2</v>
      </c>
      <c r="AA294">
        <v>0.20449999999999999</v>
      </c>
      <c r="AB294">
        <v>0.28949999999999998</v>
      </c>
      <c r="AC294">
        <v>198.24</v>
      </c>
      <c r="AD294" s="1">
        <v>6250.59</v>
      </c>
      <c r="AE294">
        <v>582.5</v>
      </c>
      <c r="AF294" s="1">
        <v>169464.13</v>
      </c>
      <c r="AG294" t="s">
        <v>3</v>
      </c>
      <c r="AH294" s="1">
        <v>35307</v>
      </c>
      <c r="AI294" s="1">
        <v>54090.17</v>
      </c>
      <c r="AJ294">
        <v>42.35</v>
      </c>
      <c r="AK294">
        <v>26.99</v>
      </c>
      <c r="AL294">
        <v>31.7</v>
      </c>
      <c r="AM294">
        <v>4.29</v>
      </c>
      <c r="AN294" s="1">
        <v>1765.45</v>
      </c>
      <c r="AO294">
        <v>1.3601000000000001</v>
      </c>
      <c r="AP294" s="1">
        <v>1989.36</v>
      </c>
      <c r="AQ294" s="1">
        <v>2588.9499999999998</v>
      </c>
      <c r="AR294" s="1">
        <v>7237.02</v>
      </c>
      <c r="AS294">
        <v>631.08000000000004</v>
      </c>
      <c r="AT294">
        <v>338.29</v>
      </c>
      <c r="AU294" s="1">
        <v>12784.68</v>
      </c>
      <c r="AV294" s="1">
        <v>7205.67</v>
      </c>
      <c r="AW294">
        <v>0.44790000000000002</v>
      </c>
      <c r="AX294" s="1">
        <v>6289.93</v>
      </c>
      <c r="AY294">
        <v>0.39100000000000001</v>
      </c>
      <c r="AZ294" s="1">
        <v>1797.18</v>
      </c>
      <c r="BA294">
        <v>0.11169999999999999</v>
      </c>
      <c r="BB294">
        <v>793.22</v>
      </c>
      <c r="BC294">
        <v>4.9299999999999997E-2</v>
      </c>
      <c r="BD294" s="1">
        <v>16086</v>
      </c>
      <c r="BE294" s="1">
        <v>5642.83</v>
      </c>
      <c r="BF294">
        <v>1.5522</v>
      </c>
      <c r="BG294">
        <v>0.50560000000000005</v>
      </c>
      <c r="BH294">
        <v>0.20930000000000001</v>
      </c>
      <c r="BI294">
        <v>0.23250000000000001</v>
      </c>
      <c r="BJ294">
        <v>3.1800000000000002E-2</v>
      </c>
      <c r="BK294">
        <v>2.0799999999999999E-2</v>
      </c>
    </row>
    <row r="295" spans="1:63" x14ac:dyDescent="0.25">
      <c r="A295" t="s">
        <v>296</v>
      </c>
      <c r="B295">
        <v>45468</v>
      </c>
      <c r="C295">
        <v>93.29</v>
      </c>
      <c r="D295">
        <v>10.44</v>
      </c>
      <c r="E295">
        <v>973.72</v>
      </c>
      <c r="F295">
        <v>966.43</v>
      </c>
      <c r="G295">
        <v>1.1999999999999999E-3</v>
      </c>
      <c r="H295">
        <v>4.0000000000000002E-4</v>
      </c>
      <c r="I295">
        <v>5.7000000000000002E-3</v>
      </c>
      <c r="J295">
        <v>1.2999999999999999E-3</v>
      </c>
      <c r="K295">
        <v>1.61E-2</v>
      </c>
      <c r="L295">
        <v>0.95269999999999999</v>
      </c>
      <c r="M295">
        <v>2.2499999999999999E-2</v>
      </c>
      <c r="N295">
        <v>0.37730000000000002</v>
      </c>
      <c r="O295">
        <v>1.4E-3</v>
      </c>
      <c r="P295">
        <v>0.15029999999999999</v>
      </c>
      <c r="Q295" s="1">
        <v>56433.83</v>
      </c>
      <c r="R295">
        <v>0.2102</v>
      </c>
      <c r="S295">
        <v>0.1908</v>
      </c>
      <c r="T295">
        <v>0.59899999999999998</v>
      </c>
      <c r="U295">
        <v>9.48</v>
      </c>
      <c r="V295" s="1">
        <v>67666.78</v>
      </c>
      <c r="W295">
        <v>98.48</v>
      </c>
      <c r="X295" s="1">
        <v>179998.67</v>
      </c>
      <c r="Y295">
        <v>0.72750000000000004</v>
      </c>
      <c r="Z295">
        <v>5.9499999999999997E-2</v>
      </c>
      <c r="AA295">
        <v>0.21299999999999999</v>
      </c>
      <c r="AB295">
        <v>0.27250000000000002</v>
      </c>
      <c r="AC295">
        <v>180</v>
      </c>
      <c r="AD295" s="1">
        <v>5102.1000000000004</v>
      </c>
      <c r="AE295">
        <v>484.64</v>
      </c>
      <c r="AF295" s="1">
        <v>152578.18</v>
      </c>
      <c r="AG295" t="s">
        <v>3</v>
      </c>
      <c r="AH295" s="1">
        <v>33762</v>
      </c>
      <c r="AI295" s="1">
        <v>51120.94</v>
      </c>
      <c r="AJ295">
        <v>37.69</v>
      </c>
      <c r="AK295">
        <v>25.2</v>
      </c>
      <c r="AL295">
        <v>27.7</v>
      </c>
      <c r="AM295">
        <v>4.3899999999999997</v>
      </c>
      <c r="AN295" s="1">
        <v>1587.02</v>
      </c>
      <c r="AO295">
        <v>1.3503000000000001</v>
      </c>
      <c r="AP295" s="1">
        <v>1856.52</v>
      </c>
      <c r="AQ295" s="1">
        <v>2384.69</v>
      </c>
      <c r="AR295" s="1">
        <v>6941.2</v>
      </c>
      <c r="AS295">
        <v>649.57000000000005</v>
      </c>
      <c r="AT295">
        <v>357.31</v>
      </c>
      <c r="AU295" s="1">
        <v>12189.29</v>
      </c>
      <c r="AV295" s="1">
        <v>7216.29</v>
      </c>
      <c r="AW295">
        <v>0.49519999999999997</v>
      </c>
      <c r="AX295" s="1">
        <v>4809.76</v>
      </c>
      <c r="AY295">
        <v>0.3301</v>
      </c>
      <c r="AZ295" s="1">
        <v>1652.37</v>
      </c>
      <c r="BA295">
        <v>0.1134</v>
      </c>
      <c r="BB295">
        <v>893.79</v>
      </c>
      <c r="BC295">
        <v>6.13E-2</v>
      </c>
      <c r="BD295" s="1">
        <v>14572.21</v>
      </c>
      <c r="BE295" s="1">
        <v>6591.76</v>
      </c>
      <c r="BF295">
        <v>2.1223999999999998</v>
      </c>
      <c r="BG295">
        <v>0.51910000000000001</v>
      </c>
      <c r="BH295">
        <v>0.23519999999999999</v>
      </c>
      <c r="BI295">
        <v>0.189</v>
      </c>
      <c r="BJ295">
        <v>3.6999999999999998E-2</v>
      </c>
      <c r="BK295">
        <v>1.9800000000000002E-2</v>
      </c>
    </row>
    <row r="296" spans="1:63" x14ac:dyDescent="0.25">
      <c r="A296" t="s">
        <v>297</v>
      </c>
      <c r="B296">
        <v>49874</v>
      </c>
      <c r="C296">
        <v>43.14</v>
      </c>
      <c r="D296">
        <v>50.93</v>
      </c>
      <c r="E296" s="1">
        <v>2197.33</v>
      </c>
      <c r="F296" s="1">
        <v>2158.23</v>
      </c>
      <c r="G296">
        <v>6.7000000000000002E-3</v>
      </c>
      <c r="H296">
        <v>4.0000000000000002E-4</v>
      </c>
      <c r="I296">
        <v>8.6999999999999994E-3</v>
      </c>
      <c r="J296">
        <v>8.0000000000000004E-4</v>
      </c>
      <c r="K296">
        <v>2.3699999999999999E-2</v>
      </c>
      <c r="L296">
        <v>0.92549999999999999</v>
      </c>
      <c r="M296">
        <v>3.4200000000000001E-2</v>
      </c>
      <c r="N296">
        <v>0.3584</v>
      </c>
      <c r="O296">
        <v>4.7000000000000002E-3</v>
      </c>
      <c r="P296">
        <v>0.14050000000000001</v>
      </c>
      <c r="Q296" s="1">
        <v>61715.86</v>
      </c>
      <c r="R296">
        <v>0.1734</v>
      </c>
      <c r="S296">
        <v>0.18459999999999999</v>
      </c>
      <c r="T296">
        <v>0.64200000000000002</v>
      </c>
      <c r="U296">
        <v>15</v>
      </c>
      <c r="V296" s="1">
        <v>83392.990000000005</v>
      </c>
      <c r="W296">
        <v>141.26</v>
      </c>
      <c r="X296" s="1">
        <v>161373.66</v>
      </c>
      <c r="Y296">
        <v>0.74339999999999995</v>
      </c>
      <c r="Z296">
        <v>0.157</v>
      </c>
      <c r="AA296">
        <v>9.9599999999999994E-2</v>
      </c>
      <c r="AB296">
        <v>0.25659999999999999</v>
      </c>
      <c r="AC296">
        <v>161.37</v>
      </c>
      <c r="AD296" s="1">
        <v>5212.3999999999996</v>
      </c>
      <c r="AE296">
        <v>553.82000000000005</v>
      </c>
      <c r="AF296" s="1">
        <v>147920.56</v>
      </c>
      <c r="AG296" t="s">
        <v>3</v>
      </c>
      <c r="AH296" s="1">
        <v>37151</v>
      </c>
      <c r="AI296" s="1">
        <v>57679.63</v>
      </c>
      <c r="AJ296">
        <v>50.51</v>
      </c>
      <c r="AK296">
        <v>29.57</v>
      </c>
      <c r="AL296">
        <v>35.200000000000003</v>
      </c>
      <c r="AM296">
        <v>4.74</v>
      </c>
      <c r="AN296" s="1">
        <v>1108.21</v>
      </c>
      <c r="AO296">
        <v>0.92949999999999999</v>
      </c>
      <c r="AP296" s="1">
        <v>1381.9</v>
      </c>
      <c r="AQ296" s="1">
        <v>1867.7</v>
      </c>
      <c r="AR296" s="1">
        <v>6283.27</v>
      </c>
      <c r="AS296">
        <v>693.2</v>
      </c>
      <c r="AT296">
        <v>343.78</v>
      </c>
      <c r="AU296" s="1">
        <v>10569.84</v>
      </c>
      <c r="AV296" s="1">
        <v>5172.16</v>
      </c>
      <c r="AW296">
        <v>0.44169999999999998</v>
      </c>
      <c r="AX296" s="1">
        <v>4739.59</v>
      </c>
      <c r="AY296">
        <v>0.4047</v>
      </c>
      <c r="AZ296" s="1">
        <v>1119.73</v>
      </c>
      <c r="BA296">
        <v>9.5600000000000004E-2</v>
      </c>
      <c r="BB296">
        <v>679.11</v>
      </c>
      <c r="BC296">
        <v>5.8000000000000003E-2</v>
      </c>
      <c r="BD296" s="1">
        <v>11710.59</v>
      </c>
      <c r="BE296" s="1">
        <v>4336.78</v>
      </c>
      <c r="BF296">
        <v>1.0684</v>
      </c>
      <c r="BG296">
        <v>0.55189999999999995</v>
      </c>
      <c r="BH296">
        <v>0.2298</v>
      </c>
      <c r="BI296">
        <v>0.1764</v>
      </c>
      <c r="BJ296">
        <v>2.7199999999999998E-2</v>
      </c>
      <c r="BK296">
        <v>1.46E-2</v>
      </c>
    </row>
    <row r="297" spans="1:63" x14ac:dyDescent="0.25">
      <c r="A297" t="s">
        <v>298</v>
      </c>
      <c r="B297">
        <v>44271</v>
      </c>
      <c r="C297">
        <v>26.9</v>
      </c>
      <c r="D297">
        <v>194.99</v>
      </c>
      <c r="E297" s="1">
        <v>5246.29</v>
      </c>
      <c r="F297" s="1">
        <v>5154.2299999999996</v>
      </c>
      <c r="G297">
        <v>4.3900000000000002E-2</v>
      </c>
      <c r="H297">
        <v>6.9999999999999999E-4</v>
      </c>
      <c r="I297">
        <v>3.0599999999999999E-2</v>
      </c>
      <c r="J297">
        <v>6.9999999999999999E-4</v>
      </c>
      <c r="K297">
        <v>3.9600000000000003E-2</v>
      </c>
      <c r="L297">
        <v>0.83789999999999998</v>
      </c>
      <c r="M297">
        <v>4.6699999999999998E-2</v>
      </c>
      <c r="N297">
        <v>0.1464</v>
      </c>
      <c r="O297">
        <v>1.78E-2</v>
      </c>
      <c r="P297">
        <v>0.1188</v>
      </c>
      <c r="Q297" s="1">
        <v>74066.55</v>
      </c>
      <c r="R297">
        <v>0.1381</v>
      </c>
      <c r="S297">
        <v>0.18640000000000001</v>
      </c>
      <c r="T297">
        <v>0.67549999999999999</v>
      </c>
      <c r="U297">
        <v>29.75</v>
      </c>
      <c r="V297" s="1">
        <v>97508.26</v>
      </c>
      <c r="W297">
        <v>173.91</v>
      </c>
      <c r="X297" s="1">
        <v>234529.98</v>
      </c>
      <c r="Y297">
        <v>0.79090000000000005</v>
      </c>
      <c r="Z297">
        <v>0.17810000000000001</v>
      </c>
      <c r="AA297">
        <v>3.1E-2</v>
      </c>
      <c r="AB297">
        <v>0.20910000000000001</v>
      </c>
      <c r="AC297">
        <v>234.53</v>
      </c>
      <c r="AD297" s="1">
        <v>9532.06</v>
      </c>
      <c r="AE297">
        <v>978.33</v>
      </c>
      <c r="AF297" s="1">
        <v>237146.33</v>
      </c>
      <c r="AG297" t="s">
        <v>3</v>
      </c>
      <c r="AH297" s="1">
        <v>50813</v>
      </c>
      <c r="AI297" s="1">
        <v>99993</v>
      </c>
      <c r="AJ297">
        <v>70.260000000000005</v>
      </c>
      <c r="AK297">
        <v>38.75</v>
      </c>
      <c r="AL297">
        <v>44.42</v>
      </c>
      <c r="AM297">
        <v>4.93</v>
      </c>
      <c r="AN297" s="1">
        <v>1416.55</v>
      </c>
      <c r="AO297">
        <v>0.67330000000000001</v>
      </c>
      <c r="AP297" s="1">
        <v>1448.9</v>
      </c>
      <c r="AQ297" s="1">
        <v>2012.88</v>
      </c>
      <c r="AR297" s="1">
        <v>7325.41</v>
      </c>
      <c r="AS297">
        <v>821.49</v>
      </c>
      <c r="AT297">
        <v>337.19</v>
      </c>
      <c r="AU297" s="1">
        <v>11945.88</v>
      </c>
      <c r="AV297" s="1">
        <v>3004.06</v>
      </c>
      <c r="AW297">
        <v>0.23599999999999999</v>
      </c>
      <c r="AX297" s="1">
        <v>8265.99</v>
      </c>
      <c r="AY297">
        <v>0.64949999999999997</v>
      </c>
      <c r="AZ297">
        <v>996.06</v>
      </c>
      <c r="BA297">
        <v>7.8299999999999995E-2</v>
      </c>
      <c r="BB297">
        <v>460.32</v>
      </c>
      <c r="BC297">
        <v>3.6200000000000003E-2</v>
      </c>
      <c r="BD297" s="1">
        <v>12726.43</v>
      </c>
      <c r="BE297" s="1">
        <v>1613.81</v>
      </c>
      <c r="BF297">
        <v>0.17449999999999999</v>
      </c>
      <c r="BG297">
        <v>0.59889999999999999</v>
      </c>
      <c r="BH297">
        <v>0.2364</v>
      </c>
      <c r="BI297">
        <v>0.1216</v>
      </c>
      <c r="BJ297">
        <v>2.5499999999999998E-2</v>
      </c>
      <c r="BK297">
        <v>1.7500000000000002E-2</v>
      </c>
    </row>
    <row r="298" spans="1:63" x14ac:dyDescent="0.25">
      <c r="A298" t="s">
        <v>299</v>
      </c>
      <c r="B298">
        <v>48330</v>
      </c>
      <c r="C298">
        <v>33.24</v>
      </c>
      <c r="D298">
        <v>25.16</v>
      </c>
      <c r="E298">
        <v>836.26</v>
      </c>
      <c r="F298">
        <v>815</v>
      </c>
      <c r="G298">
        <v>4.5999999999999999E-3</v>
      </c>
      <c r="H298">
        <v>8.9999999999999998E-4</v>
      </c>
      <c r="I298">
        <v>1.41E-2</v>
      </c>
      <c r="J298">
        <v>1.1000000000000001E-3</v>
      </c>
      <c r="K298">
        <v>4.1000000000000002E-2</v>
      </c>
      <c r="L298">
        <v>0.89339999999999997</v>
      </c>
      <c r="M298">
        <v>4.4900000000000002E-2</v>
      </c>
      <c r="N298">
        <v>0.44550000000000001</v>
      </c>
      <c r="O298">
        <v>4.0000000000000001E-3</v>
      </c>
      <c r="P298">
        <v>0.1512</v>
      </c>
      <c r="Q298" s="1">
        <v>56861.41</v>
      </c>
      <c r="R298">
        <v>0.21440000000000001</v>
      </c>
      <c r="S298">
        <v>0.2311</v>
      </c>
      <c r="T298">
        <v>0.55449999999999999</v>
      </c>
      <c r="U298">
        <v>8.0500000000000007</v>
      </c>
      <c r="V298" s="1">
        <v>71476.39</v>
      </c>
      <c r="W298">
        <v>99.5</v>
      </c>
      <c r="X298" s="1">
        <v>201472.22</v>
      </c>
      <c r="Y298">
        <v>0.74550000000000005</v>
      </c>
      <c r="Z298">
        <v>0.16309999999999999</v>
      </c>
      <c r="AA298">
        <v>9.1399999999999995E-2</v>
      </c>
      <c r="AB298">
        <v>0.2545</v>
      </c>
      <c r="AC298">
        <v>201.47</v>
      </c>
      <c r="AD298" s="1">
        <v>5878.18</v>
      </c>
      <c r="AE298">
        <v>605.12</v>
      </c>
      <c r="AF298" s="1">
        <v>187701.06</v>
      </c>
      <c r="AG298" t="s">
        <v>3</v>
      </c>
      <c r="AH298" s="1">
        <v>34745</v>
      </c>
      <c r="AI298" s="1">
        <v>54945.85</v>
      </c>
      <c r="AJ298">
        <v>47.68</v>
      </c>
      <c r="AK298">
        <v>26.64</v>
      </c>
      <c r="AL298">
        <v>32.590000000000003</v>
      </c>
      <c r="AM298">
        <v>4.63</v>
      </c>
      <c r="AN298" s="1">
        <v>1736.65</v>
      </c>
      <c r="AO298">
        <v>1.1406000000000001</v>
      </c>
      <c r="AP298" s="1">
        <v>1778.01</v>
      </c>
      <c r="AQ298" s="1">
        <v>2219.21</v>
      </c>
      <c r="AR298" s="1">
        <v>6908.66</v>
      </c>
      <c r="AS298">
        <v>680.37</v>
      </c>
      <c r="AT298">
        <v>414.91</v>
      </c>
      <c r="AU298" s="1">
        <v>12001.16</v>
      </c>
      <c r="AV298" s="1">
        <v>6177.58</v>
      </c>
      <c r="AW298">
        <v>0.4244</v>
      </c>
      <c r="AX298" s="1">
        <v>5737.78</v>
      </c>
      <c r="AY298">
        <v>0.39410000000000001</v>
      </c>
      <c r="AZ298" s="1">
        <v>1712.1</v>
      </c>
      <c r="BA298">
        <v>0.1176</v>
      </c>
      <c r="BB298">
        <v>930.13</v>
      </c>
      <c r="BC298">
        <v>6.3899999999999998E-2</v>
      </c>
      <c r="BD298" s="1">
        <v>14557.59</v>
      </c>
      <c r="BE298" s="1">
        <v>4887.0600000000004</v>
      </c>
      <c r="BF298">
        <v>1.1729000000000001</v>
      </c>
      <c r="BG298">
        <v>0.51180000000000003</v>
      </c>
      <c r="BH298">
        <v>0.21160000000000001</v>
      </c>
      <c r="BI298">
        <v>0.22370000000000001</v>
      </c>
      <c r="BJ298">
        <v>2.98E-2</v>
      </c>
      <c r="BK298">
        <v>2.3099999999999999E-2</v>
      </c>
    </row>
    <row r="299" spans="1:63" x14ac:dyDescent="0.25">
      <c r="A299" t="s">
        <v>300</v>
      </c>
      <c r="B299">
        <v>49445</v>
      </c>
      <c r="C299">
        <v>65.67</v>
      </c>
      <c r="D299">
        <v>9.98</v>
      </c>
      <c r="E299">
        <v>655.32000000000005</v>
      </c>
      <c r="F299">
        <v>638.38</v>
      </c>
      <c r="G299">
        <v>1.5E-3</v>
      </c>
      <c r="H299">
        <v>5.9999999999999995E-4</v>
      </c>
      <c r="I299">
        <v>4.3E-3</v>
      </c>
      <c r="J299">
        <v>1.1000000000000001E-3</v>
      </c>
      <c r="K299">
        <v>1.3899999999999999E-2</v>
      </c>
      <c r="L299">
        <v>0.95669999999999999</v>
      </c>
      <c r="M299">
        <v>2.1899999999999999E-2</v>
      </c>
      <c r="N299">
        <v>0.3715</v>
      </c>
      <c r="O299">
        <v>4.1000000000000003E-3</v>
      </c>
      <c r="P299">
        <v>0.14399999999999999</v>
      </c>
      <c r="Q299" s="1">
        <v>54374.14</v>
      </c>
      <c r="R299">
        <v>0.2621</v>
      </c>
      <c r="S299">
        <v>0.17860000000000001</v>
      </c>
      <c r="T299">
        <v>0.55930000000000002</v>
      </c>
      <c r="U299">
        <v>6.72</v>
      </c>
      <c r="V299" s="1">
        <v>66874.19</v>
      </c>
      <c r="W299">
        <v>92.7</v>
      </c>
      <c r="X299" s="1">
        <v>207739.12</v>
      </c>
      <c r="Y299">
        <v>0.70120000000000005</v>
      </c>
      <c r="Z299">
        <v>6.5100000000000005E-2</v>
      </c>
      <c r="AA299">
        <v>0.23369999999999999</v>
      </c>
      <c r="AB299">
        <v>0.29880000000000001</v>
      </c>
      <c r="AC299">
        <v>207.74</v>
      </c>
      <c r="AD299" s="1">
        <v>6580.85</v>
      </c>
      <c r="AE299">
        <v>610.25</v>
      </c>
      <c r="AF299" s="1">
        <v>174996.4</v>
      </c>
      <c r="AG299" t="s">
        <v>3</v>
      </c>
      <c r="AH299" s="1">
        <v>34811</v>
      </c>
      <c r="AI299" s="1">
        <v>54587.75</v>
      </c>
      <c r="AJ299">
        <v>39.380000000000003</v>
      </c>
      <c r="AK299">
        <v>27.36</v>
      </c>
      <c r="AL299">
        <v>29.47</v>
      </c>
      <c r="AM299">
        <v>4.6100000000000003</v>
      </c>
      <c r="AN299" s="1">
        <v>1697.96</v>
      </c>
      <c r="AO299">
        <v>1.3338000000000001</v>
      </c>
      <c r="AP299" s="1">
        <v>2137.71</v>
      </c>
      <c r="AQ299" s="1">
        <v>2372.29</v>
      </c>
      <c r="AR299" s="1">
        <v>7375.27</v>
      </c>
      <c r="AS299">
        <v>688.57</v>
      </c>
      <c r="AT299">
        <v>359.58</v>
      </c>
      <c r="AU299" s="1">
        <v>12933.41</v>
      </c>
      <c r="AV299" s="1">
        <v>6811.79</v>
      </c>
      <c r="AW299">
        <v>0.43190000000000001</v>
      </c>
      <c r="AX299" s="1">
        <v>6334.88</v>
      </c>
      <c r="AY299">
        <v>0.4017</v>
      </c>
      <c r="AZ299" s="1">
        <v>1789.08</v>
      </c>
      <c r="BA299">
        <v>0.1134</v>
      </c>
      <c r="BB299">
        <v>835.29</v>
      </c>
      <c r="BC299">
        <v>5.2999999999999999E-2</v>
      </c>
      <c r="BD299" s="1">
        <v>15771.03</v>
      </c>
      <c r="BE299" s="1">
        <v>5597</v>
      </c>
      <c r="BF299">
        <v>1.5116000000000001</v>
      </c>
      <c r="BG299">
        <v>0.50719999999999998</v>
      </c>
      <c r="BH299">
        <v>0.2218</v>
      </c>
      <c r="BI299">
        <v>0.21160000000000001</v>
      </c>
      <c r="BJ299">
        <v>3.1800000000000002E-2</v>
      </c>
      <c r="BK299">
        <v>2.75E-2</v>
      </c>
    </row>
    <row r="300" spans="1:63" x14ac:dyDescent="0.25">
      <c r="A300" t="s">
        <v>301</v>
      </c>
      <c r="B300">
        <v>47639</v>
      </c>
      <c r="C300">
        <v>115.76</v>
      </c>
      <c r="D300">
        <v>9.2100000000000009</v>
      </c>
      <c r="E300" s="1">
        <v>1066.5999999999999</v>
      </c>
      <c r="F300" s="1">
        <v>1038.23</v>
      </c>
      <c r="G300">
        <v>1.4E-3</v>
      </c>
      <c r="H300">
        <v>4.0000000000000002E-4</v>
      </c>
      <c r="I300">
        <v>6.3E-3</v>
      </c>
      <c r="J300">
        <v>1.1000000000000001E-3</v>
      </c>
      <c r="K300">
        <v>1.9800000000000002E-2</v>
      </c>
      <c r="L300">
        <v>0.94869999999999999</v>
      </c>
      <c r="M300">
        <v>2.2200000000000001E-2</v>
      </c>
      <c r="N300">
        <v>0.39650000000000002</v>
      </c>
      <c r="O300">
        <v>3.0000000000000001E-3</v>
      </c>
      <c r="P300">
        <v>0.15210000000000001</v>
      </c>
      <c r="Q300" s="1">
        <v>54899.839999999997</v>
      </c>
      <c r="R300">
        <v>0.22439999999999999</v>
      </c>
      <c r="S300">
        <v>0.19170000000000001</v>
      </c>
      <c r="T300">
        <v>0.58389999999999997</v>
      </c>
      <c r="U300">
        <v>10.82</v>
      </c>
      <c r="V300" s="1">
        <v>65102.41</v>
      </c>
      <c r="W300">
        <v>94.62</v>
      </c>
      <c r="X300" s="1">
        <v>186681.29</v>
      </c>
      <c r="Y300">
        <v>0.73140000000000005</v>
      </c>
      <c r="Z300">
        <v>0.10680000000000001</v>
      </c>
      <c r="AA300">
        <v>0.1618</v>
      </c>
      <c r="AB300">
        <v>0.26860000000000001</v>
      </c>
      <c r="AC300">
        <v>186.68</v>
      </c>
      <c r="AD300" s="1">
        <v>5163.2700000000004</v>
      </c>
      <c r="AE300">
        <v>477.06</v>
      </c>
      <c r="AF300" s="1">
        <v>167024.98000000001</v>
      </c>
      <c r="AG300" t="s">
        <v>3</v>
      </c>
      <c r="AH300" s="1">
        <v>34425</v>
      </c>
      <c r="AI300" s="1">
        <v>52904.94</v>
      </c>
      <c r="AJ300">
        <v>36.74</v>
      </c>
      <c r="AK300">
        <v>24.46</v>
      </c>
      <c r="AL300">
        <v>27.15</v>
      </c>
      <c r="AM300">
        <v>4.3899999999999997</v>
      </c>
      <c r="AN300" s="1">
        <v>1594.77</v>
      </c>
      <c r="AO300">
        <v>1.2976000000000001</v>
      </c>
      <c r="AP300" s="1">
        <v>1712.76</v>
      </c>
      <c r="AQ300" s="1">
        <v>2465.7800000000002</v>
      </c>
      <c r="AR300" s="1">
        <v>7024.82</v>
      </c>
      <c r="AS300">
        <v>640.88</v>
      </c>
      <c r="AT300">
        <v>330.83</v>
      </c>
      <c r="AU300" s="1">
        <v>12175.07</v>
      </c>
      <c r="AV300" s="1">
        <v>7011.65</v>
      </c>
      <c r="AW300">
        <v>0.4718</v>
      </c>
      <c r="AX300" s="1">
        <v>5245.72</v>
      </c>
      <c r="AY300">
        <v>0.35289999999999999</v>
      </c>
      <c r="AZ300" s="1">
        <v>1667.85</v>
      </c>
      <c r="BA300">
        <v>0.11219999999999999</v>
      </c>
      <c r="BB300">
        <v>937.46</v>
      </c>
      <c r="BC300">
        <v>6.3100000000000003E-2</v>
      </c>
      <c r="BD300" s="1">
        <v>14862.68</v>
      </c>
      <c r="BE300" s="1">
        <v>6029.49</v>
      </c>
      <c r="BF300">
        <v>1.7942</v>
      </c>
      <c r="BG300">
        <v>0.50109999999999999</v>
      </c>
      <c r="BH300">
        <v>0.23669999999999999</v>
      </c>
      <c r="BI300">
        <v>0.19869999999999999</v>
      </c>
      <c r="BJ300">
        <v>3.8600000000000002E-2</v>
      </c>
      <c r="BK300">
        <v>2.4899999999999999E-2</v>
      </c>
    </row>
    <row r="301" spans="1:63" x14ac:dyDescent="0.25">
      <c r="A301" t="s">
        <v>302</v>
      </c>
      <c r="B301">
        <v>48702</v>
      </c>
      <c r="C301">
        <v>18.48</v>
      </c>
      <c r="D301">
        <v>231.97</v>
      </c>
      <c r="E301" s="1">
        <v>4285.97</v>
      </c>
      <c r="F301" s="1">
        <v>4002.45</v>
      </c>
      <c r="G301">
        <v>9.7999999999999997E-3</v>
      </c>
      <c r="H301">
        <v>1.9E-3</v>
      </c>
      <c r="I301">
        <v>0.13619999999999999</v>
      </c>
      <c r="J301">
        <v>1.6000000000000001E-3</v>
      </c>
      <c r="K301">
        <v>8.3099999999999993E-2</v>
      </c>
      <c r="L301">
        <v>0.67730000000000001</v>
      </c>
      <c r="M301">
        <v>9.01E-2</v>
      </c>
      <c r="N301">
        <v>0.65990000000000004</v>
      </c>
      <c r="O301">
        <v>2.8000000000000001E-2</v>
      </c>
      <c r="P301">
        <v>0.16889999999999999</v>
      </c>
      <c r="Q301" s="1">
        <v>64251.75</v>
      </c>
      <c r="R301">
        <v>0.2019</v>
      </c>
      <c r="S301">
        <v>0.20080000000000001</v>
      </c>
      <c r="T301">
        <v>0.59730000000000005</v>
      </c>
      <c r="U301">
        <v>24.92</v>
      </c>
      <c r="V301" s="1">
        <v>90292.6</v>
      </c>
      <c r="W301">
        <v>168.72</v>
      </c>
      <c r="X301" s="1">
        <v>111217.37</v>
      </c>
      <c r="Y301">
        <v>0.68759999999999999</v>
      </c>
      <c r="Z301">
        <v>0.26650000000000001</v>
      </c>
      <c r="AA301">
        <v>4.5900000000000003E-2</v>
      </c>
      <c r="AB301">
        <v>0.31240000000000001</v>
      </c>
      <c r="AC301">
        <v>111.22</v>
      </c>
      <c r="AD301" s="1">
        <v>4295.78</v>
      </c>
      <c r="AE301">
        <v>512.01</v>
      </c>
      <c r="AF301" s="1">
        <v>101377.73</v>
      </c>
      <c r="AG301" t="s">
        <v>3</v>
      </c>
      <c r="AH301" s="1">
        <v>30306</v>
      </c>
      <c r="AI301" s="1">
        <v>46109.45</v>
      </c>
      <c r="AJ301">
        <v>56.5</v>
      </c>
      <c r="AK301">
        <v>35.76</v>
      </c>
      <c r="AL301">
        <v>41.2</v>
      </c>
      <c r="AM301">
        <v>4.59</v>
      </c>
      <c r="AN301">
        <v>926.12</v>
      </c>
      <c r="AO301">
        <v>0.97950000000000004</v>
      </c>
      <c r="AP301" s="1">
        <v>1411.15</v>
      </c>
      <c r="AQ301" s="1">
        <v>2069.5</v>
      </c>
      <c r="AR301" s="1">
        <v>7105.35</v>
      </c>
      <c r="AS301">
        <v>809.94</v>
      </c>
      <c r="AT301">
        <v>350.58</v>
      </c>
      <c r="AU301" s="1">
        <v>11746.52</v>
      </c>
      <c r="AV301" s="1">
        <v>7294.29</v>
      </c>
      <c r="AW301">
        <v>0.53439999999999999</v>
      </c>
      <c r="AX301" s="1">
        <v>4141.96</v>
      </c>
      <c r="AY301">
        <v>0.3034</v>
      </c>
      <c r="AZ301" s="1">
        <v>1048.9000000000001</v>
      </c>
      <c r="BA301">
        <v>7.6799999999999993E-2</v>
      </c>
      <c r="BB301" s="1">
        <v>1165.3599999999999</v>
      </c>
      <c r="BC301">
        <v>8.5400000000000004E-2</v>
      </c>
      <c r="BD301" s="1">
        <v>13650.51</v>
      </c>
      <c r="BE301" s="1">
        <v>5431.47</v>
      </c>
      <c r="BF301">
        <v>1.9509000000000001</v>
      </c>
      <c r="BG301">
        <v>0.54059999999999997</v>
      </c>
      <c r="BH301">
        <v>0.21529999999999999</v>
      </c>
      <c r="BI301">
        <v>0.20569999999999999</v>
      </c>
      <c r="BJ301">
        <v>2.3099999999999999E-2</v>
      </c>
      <c r="BK301">
        <v>1.54E-2</v>
      </c>
    </row>
    <row r="302" spans="1:63" x14ac:dyDescent="0.25">
      <c r="A302" t="s">
        <v>303</v>
      </c>
      <c r="B302">
        <v>44289</v>
      </c>
      <c r="C302">
        <v>14.76</v>
      </c>
      <c r="D302">
        <v>177.24</v>
      </c>
      <c r="E302" s="1">
        <v>2616.46</v>
      </c>
      <c r="F302" s="1">
        <v>2595.7600000000002</v>
      </c>
      <c r="G302">
        <v>5.5399999999999998E-2</v>
      </c>
      <c r="H302">
        <v>5.9999999999999995E-4</v>
      </c>
      <c r="I302">
        <v>3.95E-2</v>
      </c>
      <c r="J302">
        <v>8.0000000000000004E-4</v>
      </c>
      <c r="K302">
        <v>3.44E-2</v>
      </c>
      <c r="L302">
        <v>0.8206</v>
      </c>
      <c r="M302">
        <v>4.87E-2</v>
      </c>
      <c r="N302">
        <v>6.9900000000000004E-2</v>
      </c>
      <c r="O302">
        <v>1.7399999999999999E-2</v>
      </c>
      <c r="P302">
        <v>0.11849999999999999</v>
      </c>
      <c r="Q302" s="1">
        <v>79891.990000000005</v>
      </c>
      <c r="R302">
        <v>0.1376</v>
      </c>
      <c r="S302">
        <v>0.16059999999999999</v>
      </c>
      <c r="T302">
        <v>0.70169999999999999</v>
      </c>
      <c r="U302">
        <v>18.12</v>
      </c>
      <c r="V302" s="1">
        <v>101911.62</v>
      </c>
      <c r="W302">
        <v>143.53</v>
      </c>
      <c r="X302" s="1">
        <v>290011.15999999997</v>
      </c>
      <c r="Y302">
        <v>0.84740000000000004</v>
      </c>
      <c r="Z302">
        <v>0.1285</v>
      </c>
      <c r="AA302">
        <v>2.41E-2</v>
      </c>
      <c r="AB302">
        <v>0.15260000000000001</v>
      </c>
      <c r="AC302">
        <v>290.01</v>
      </c>
      <c r="AD302" s="1">
        <v>12594.5</v>
      </c>
      <c r="AE302" s="1">
        <v>1352.85</v>
      </c>
      <c r="AF302" s="1">
        <v>300542.95</v>
      </c>
      <c r="AG302" t="s">
        <v>3</v>
      </c>
      <c r="AH302" s="1">
        <v>65083</v>
      </c>
      <c r="AI302" s="1">
        <v>174184.73</v>
      </c>
      <c r="AJ302">
        <v>92.75</v>
      </c>
      <c r="AK302">
        <v>44.02</v>
      </c>
      <c r="AL302">
        <v>58.4</v>
      </c>
      <c r="AM302">
        <v>5</v>
      </c>
      <c r="AN302" s="1">
        <v>2654.98</v>
      </c>
      <c r="AO302">
        <v>0.59770000000000001</v>
      </c>
      <c r="AP302" s="1">
        <v>1912.89</v>
      </c>
      <c r="AQ302" s="1">
        <v>2239.2199999999998</v>
      </c>
      <c r="AR302" s="1">
        <v>9079.2999999999993</v>
      </c>
      <c r="AS302" s="1">
        <v>1024.8499999999999</v>
      </c>
      <c r="AT302">
        <v>580.30999999999995</v>
      </c>
      <c r="AU302" s="1">
        <v>14836.58</v>
      </c>
      <c r="AV302" s="1">
        <v>2746.18</v>
      </c>
      <c r="AW302">
        <v>0.17050000000000001</v>
      </c>
      <c r="AX302" s="1">
        <v>11617.3</v>
      </c>
      <c r="AY302">
        <v>0.72130000000000005</v>
      </c>
      <c r="AZ302" s="1">
        <v>1350.43</v>
      </c>
      <c r="BA302">
        <v>8.3799999999999999E-2</v>
      </c>
      <c r="BB302">
        <v>391.53</v>
      </c>
      <c r="BC302">
        <v>2.4299999999999999E-2</v>
      </c>
      <c r="BD302" s="1">
        <v>16105.44</v>
      </c>
      <c r="BE302" s="1">
        <v>1066.98</v>
      </c>
      <c r="BF302">
        <v>6.8099999999999994E-2</v>
      </c>
      <c r="BG302">
        <v>0.60299999999999998</v>
      </c>
      <c r="BH302">
        <v>0.2175</v>
      </c>
      <c r="BI302">
        <v>0.13439999999999999</v>
      </c>
      <c r="BJ302">
        <v>2.81E-2</v>
      </c>
      <c r="BK302">
        <v>1.7100000000000001E-2</v>
      </c>
    </row>
    <row r="303" spans="1:63" x14ac:dyDescent="0.25">
      <c r="A303" t="s">
        <v>304</v>
      </c>
      <c r="B303">
        <v>46128</v>
      </c>
      <c r="C303">
        <v>60.9</v>
      </c>
      <c r="D303">
        <v>23.97</v>
      </c>
      <c r="E303" s="1">
        <v>1459.94</v>
      </c>
      <c r="F303" s="1">
        <v>1410.61</v>
      </c>
      <c r="G303">
        <v>4.1000000000000003E-3</v>
      </c>
      <c r="H303">
        <v>4.0000000000000002E-4</v>
      </c>
      <c r="I303">
        <v>6.1999999999999998E-3</v>
      </c>
      <c r="J303">
        <v>8.9999999999999998E-4</v>
      </c>
      <c r="K303">
        <v>2.0500000000000001E-2</v>
      </c>
      <c r="L303">
        <v>0.94099999999999995</v>
      </c>
      <c r="M303">
        <v>2.69E-2</v>
      </c>
      <c r="N303">
        <v>0.32700000000000001</v>
      </c>
      <c r="O303">
        <v>2.5000000000000001E-3</v>
      </c>
      <c r="P303">
        <v>0.13370000000000001</v>
      </c>
      <c r="Q303" s="1">
        <v>60166.35</v>
      </c>
      <c r="R303">
        <v>0.1968</v>
      </c>
      <c r="S303">
        <v>0.1812</v>
      </c>
      <c r="T303">
        <v>0.622</v>
      </c>
      <c r="U303">
        <v>11.6</v>
      </c>
      <c r="V303" s="1">
        <v>77879.820000000007</v>
      </c>
      <c r="W303">
        <v>120.34</v>
      </c>
      <c r="X303" s="1">
        <v>199293.51</v>
      </c>
      <c r="Y303">
        <v>0.74980000000000002</v>
      </c>
      <c r="Z303">
        <v>9.6199999999999994E-2</v>
      </c>
      <c r="AA303">
        <v>0.15409999999999999</v>
      </c>
      <c r="AB303">
        <v>0.25019999999999998</v>
      </c>
      <c r="AC303">
        <v>199.29</v>
      </c>
      <c r="AD303" s="1">
        <v>6097.35</v>
      </c>
      <c r="AE303">
        <v>588.52</v>
      </c>
      <c r="AF303" s="1">
        <v>173240.58</v>
      </c>
      <c r="AG303" t="s">
        <v>3</v>
      </c>
      <c r="AH303" s="1">
        <v>38209</v>
      </c>
      <c r="AI303" s="1">
        <v>61267.63</v>
      </c>
      <c r="AJ303">
        <v>46.15</v>
      </c>
      <c r="AK303">
        <v>27.7</v>
      </c>
      <c r="AL303">
        <v>31.81</v>
      </c>
      <c r="AM303">
        <v>4.5199999999999996</v>
      </c>
      <c r="AN303" s="1">
        <v>1595.6</v>
      </c>
      <c r="AO303">
        <v>1.0839000000000001</v>
      </c>
      <c r="AP303" s="1">
        <v>1489.37</v>
      </c>
      <c r="AQ303" s="1">
        <v>2145.14</v>
      </c>
      <c r="AR303" s="1">
        <v>6716.9</v>
      </c>
      <c r="AS303">
        <v>691.93</v>
      </c>
      <c r="AT303">
        <v>293.12</v>
      </c>
      <c r="AU303" s="1">
        <v>11336.47</v>
      </c>
      <c r="AV303" s="1">
        <v>5572.69</v>
      </c>
      <c r="AW303">
        <v>0.41689999999999999</v>
      </c>
      <c r="AX303" s="1">
        <v>5718.87</v>
      </c>
      <c r="AY303">
        <v>0.42780000000000001</v>
      </c>
      <c r="AZ303" s="1">
        <v>1379.5</v>
      </c>
      <c r="BA303">
        <v>0.1032</v>
      </c>
      <c r="BB303">
        <v>696.33</v>
      </c>
      <c r="BC303">
        <v>5.21E-2</v>
      </c>
      <c r="BD303" s="1">
        <v>13367.39</v>
      </c>
      <c r="BE303" s="1">
        <v>4413.76</v>
      </c>
      <c r="BF303">
        <v>0.96970000000000001</v>
      </c>
      <c r="BG303">
        <v>0.53820000000000001</v>
      </c>
      <c r="BH303">
        <v>0.22339999999999999</v>
      </c>
      <c r="BI303">
        <v>0.19650000000000001</v>
      </c>
      <c r="BJ303">
        <v>2.7900000000000001E-2</v>
      </c>
      <c r="BK303">
        <v>1.4E-2</v>
      </c>
    </row>
    <row r="304" spans="1:63" x14ac:dyDescent="0.25">
      <c r="A304" t="s">
        <v>305</v>
      </c>
      <c r="B304">
        <v>47886</v>
      </c>
      <c r="C304">
        <v>51.19</v>
      </c>
      <c r="D304">
        <v>49.18</v>
      </c>
      <c r="E304" s="1">
        <v>2517.7399999999998</v>
      </c>
      <c r="F304" s="1">
        <v>2471.12</v>
      </c>
      <c r="G304">
        <v>6.7999999999999996E-3</v>
      </c>
      <c r="H304">
        <v>6.9999999999999999E-4</v>
      </c>
      <c r="I304">
        <v>1.83E-2</v>
      </c>
      <c r="J304">
        <v>1.1000000000000001E-3</v>
      </c>
      <c r="K304">
        <v>6.1699999999999998E-2</v>
      </c>
      <c r="L304">
        <v>0.86570000000000003</v>
      </c>
      <c r="M304">
        <v>4.58E-2</v>
      </c>
      <c r="N304">
        <v>0.41830000000000001</v>
      </c>
      <c r="O304">
        <v>1.9800000000000002E-2</v>
      </c>
      <c r="P304">
        <v>0.14399999999999999</v>
      </c>
      <c r="Q304" s="1">
        <v>61392.94</v>
      </c>
      <c r="R304">
        <v>0.1893</v>
      </c>
      <c r="S304">
        <v>0.18540000000000001</v>
      </c>
      <c r="T304">
        <v>0.62539999999999996</v>
      </c>
      <c r="U304">
        <v>17.190000000000001</v>
      </c>
      <c r="V304" s="1">
        <v>82272.56</v>
      </c>
      <c r="W304">
        <v>141.29</v>
      </c>
      <c r="X304" s="1">
        <v>158792.5</v>
      </c>
      <c r="Y304">
        <v>0.71699999999999997</v>
      </c>
      <c r="Z304">
        <v>0.18740000000000001</v>
      </c>
      <c r="AA304">
        <v>9.5600000000000004E-2</v>
      </c>
      <c r="AB304">
        <v>0.28299999999999997</v>
      </c>
      <c r="AC304">
        <v>158.79</v>
      </c>
      <c r="AD304" s="1">
        <v>5402.06</v>
      </c>
      <c r="AE304">
        <v>557.04999999999995</v>
      </c>
      <c r="AF304" s="1">
        <v>143380.84</v>
      </c>
      <c r="AG304" t="s">
        <v>3</v>
      </c>
      <c r="AH304" s="1">
        <v>34197</v>
      </c>
      <c r="AI304" s="1">
        <v>56543.48</v>
      </c>
      <c r="AJ304">
        <v>49.94</v>
      </c>
      <c r="AK304">
        <v>30.42</v>
      </c>
      <c r="AL304">
        <v>37.270000000000003</v>
      </c>
      <c r="AM304">
        <v>3.96</v>
      </c>
      <c r="AN304" s="1">
        <v>1362.1</v>
      </c>
      <c r="AO304">
        <v>0.95130000000000003</v>
      </c>
      <c r="AP304" s="1">
        <v>1438.67</v>
      </c>
      <c r="AQ304" s="1">
        <v>1889.55</v>
      </c>
      <c r="AR304" s="1">
        <v>6480.96</v>
      </c>
      <c r="AS304">
        <v>668.57</v>
      </c>
      <c r="AT304">
        <v>377.59</v>
      </c>
      <c r="AU304" s="1">
        <v>10855.33</v>
      </c>
      <c r="AV304" s="1">
        <v>5296.35</v>
      </c>
      <c r="AW304">
        <v>0.43219999999999997</v>
      </c>
      <c r="AX304" s="1">
        <v>4883.3500000000004</v>
      </c>
      <c r="AY304">
        <v>0.39850000000000002</v>
      </c>
      <c r="AZ304" s="1">
        <v>1260.3399999999999</v>
      </c>
      <c r="BA304">
        <v>0.1028</v>
      </c>
      <c r="BB304">
        <v>815.01</v>
      </c>
      <c r="BC304">
        <v>6.6500000000000004E-2</v>
      </c>
      <c r="BD304" s="1">
        <v>12255.04</v>
      </c>
      <c r="BE304" s="1">
        <v>4374.0200000000004</v>
      </c>
      <c r="BF304">
        <v>1.1147</v>
      </c>
      <c r="BG304">
        <v>0.54900000000000004</v>
      </c>
      <c r="BH304">
        <v>0.2273</v>
      </c>
      <c r="BI304">
        <v>0.1817</v>
      </c>
      <c r="BJ304">
        <v>2.5600000000000001E-2</v>
      </c>
      <c r="BK304">
        <v>1.6400000000000001E-2</v>
      </c>
    </row>
    <row r="305" spans="1:63" x14ac:dyDescent="0.25">
      <c r="A305" t="s">
        <v>306</v>
      </c>
      <c r="B305">
        <v>49452</v>
      </c>
      <c r="C305">
        <v>37.9</v>
      </c>
      <c r="D305">
        <v>65.510000000000005</v>
      </c>
      <c r="E305" s="1">
        <v>2483.2199999999998</v>
      </c>
      <c r="F305" s="1">
        <v>2297.1999999999998</v>
      </c>
      <c r="G305">
        <v>7.4000000000000003E-3</v>
      </c>
      <c r="H305">
        <v>5.9999999999999995E-4</v>
      </c>
      <c r="I305">
        <v>3.7400000000000003E-2</v>
      </c>
      <c r="J305">
        <v>8.9999999999999998E-4</v>
      </c>
      <c r="K305">
        <v>5.79E-2</v>
      </c>
      <c r="L305">
        <v>0.83160000000000001</v>
      </c>
      <c r="M305">
        <v>6.4199999999999993E-2</v>
      </c>
      <c r="N305">
        <v>0.5756</v>
      </c>
      <c r="O305">
        <v>1.5100000000000001E-2</v>
      </c>
      <c r="P305">
        <v>0.16189999999999999</v>
      </c>
      <c r="Q305" s="1">
        <v>61982.57</v>
      </c>
      <c r="R305">
        <v>0.16600000000000001</v>
      </c>
      <c r="S305">
        <v>0.18679999999999999</v>
      </c>
      <c r="T305">
        <v>0.64710000000000001</v>
      </c>
      <c r="U305">
        <v>17.329999999999998</v>
      </c>
      <c r="V305" s="1">
        <v>82230.28</v>
      </c>
      <c r="W305">
        <v>138.88999999999999</v>
      </c>
      <c r="X305" s="1">
        <v>126514.63</v>
      </c>
      <c r="Y305">
        <v>0.69569999999999999</v>
      </c>
      <c r="Z305">
        <v>0.221</v>
      </c>
      <c r="AA305">
        <v>8.3299999999999999E-2</v>
      </c>
      <c r="AB305">
        <v>0.30430000000000001</v>
      </c>
      <c r="AC305">
        <v>126.51</v>
      </c>
      <c r="AD305" s="1">
        <v>4156.53</v>
      </c>
      <c r="AE305">
        <v>465.99</v>
      </c>
      <c r="AF305" s="1">
        <v>115629.03</v>
      </c>
      <c r="AG305" t="s">
        <v>3</v>
      </c>
      <c r="AH305" s="1">
        <v>31703</v>
      </c>
      <c r="AI305" s="1">
        <v>48425.54</v>
      </c>
      <c r="AJ305">
        <v>49.6</v>
      </c>
      <c r="AK305">
        <v>29.49</v>
      </c>
      <c r="AL305">
        <v>35.880000000000003</v>
      </c>
      <c r="AM305">
        <v>4.28</v>
      </c>
      <c r="AN305" s="1">
        <v>1060.67</v>
      </c>
      <c r="AO305">
        <v>0.9163</v>
      </c>
      <c r="AP305" s="1">
        <v>1538.47</v>
      </c>
      <c r="AQ305" s="1">
        <v>1916.46</v>
      </c>
      <c r="AR305" s="1">
        <v>6971.14</v>
      </c>
      <c r="AS305">
        <v>713.03</v>
      </c>
      <c r="AT305">
        <v>309.67</v>
      </c>
      <c r="AU305" s="1">
        <v>11448.76</v>
      </c>
      <c r="AV305" s="1">
        <v>7107.69</v>
      </c>
      <c r="AW305">
        <v>0.53559999999999997</v>
      </c>
      <c r="AX305" s="1">
        <v>4059.6</v>
      </c>
      <c r="AY305">
        <v>0.30590000000000001</v>
      </c>
      <c r="AZ305" s="1">
        <v>1098.49</v>
      </c>
      <c r="BA305">
        <v>8.2799999999999999E-2</v>
      </c>
      <c r="BB305" s="1">
        <v>1004.51</v>
      </c>
      <c r="BC305">
        <v>7.5700000000000003E-2</v>
      </c>
      <c r="BD305" s="1">
        <v>13270.29</v>
      </c>
      <c r="BE305" s="1">
        <v>5358.98</v>
      </c>
      <c r="BF305">
        <v>1.7621</v>
      </c>
      <c r="BG305">
        <v>0.52429999999999999</v>
      </c>
      <c r="BH305">
        <v>0.22559999999999999</v>
      </c>
      <c r="BI305">
        <v>0.21279999999999999</v>
      </c>
      <c r="BJ305">
        <v>2.3300000000000001E-2</v>
      </c>
      <c r="BK305">
        <v>1.3899999999999999E-2</v>
      </c>
    </row>
    <row r="306" spans="1:63" x14ac:dyDescent="0.25">
      <c r="A306" t="s">
        <v>307</v>
      </c>
      <c r="B306">
        <v>48272</v>
      </c>
      <c r="C306">
        <v>140.76</v>
      </c>
      <c r="D306">
        <v>8.6</v>
      </c>
      <c r="E306" s="1">
        <v>1211.24</v>
      </c>
      <c r="F306" s="1">
        <v>1126.3800000000001</v>
      </c>
      <c r="G306">
        <v>1.8E-3</v>
      </c>
      <c r="H306">
        <v>5.0000000000000001E-4</v>
      </c>
      <c r="I306">
        <v>5.4999999999999997E-3</v>
      </c>
      <c r="J306">
        <v>8.0000000000000004E-4</v>
      </c>
      <c r="K306">
        <v>3.09E-2</v>
      </c>
      <c r="L306">
        <v>0.93200000000000005</v>
      </c>
      <c r="M306">
        <v>2.8500000000000001E-2</v>
      </c>
      <c r="N306">
        <v>0.42130000000000001</v>
      </c>
      <c r="O306">
        <v>3.3E-3</v>
      </c>
      <c r="P306">
        <v>0.15809999999999999</v>
      </c>
      <c r="Q306" s="1">
        <v>56376.11</v>
      </c>
      <c r="R306">
        <v>0.21729999999999999</v>
      </c>
      <c r="S306">
        <v>0.1855</v>
      </c>
      <c r="T306">
        <v>0.59709999999999996</v>
      </c>
      <c r="U306">
        <v>10.27</v>
      </c>
      <c r="V306" s="1">
        <v>70481.78</v>
      </c>
      <c r="W306">
        <v>112.95</v>
      </c>
      <c r="X306" s="1">
        <v>202451.86</v>
      </c>
      <c r="Y306">
        <v>0.69850000000000001</v>
      </c>
      <c r="Z306">
        <v>9.6500000000000002E-2</v>
      </c>
      <c r="AA306">
        <v>0.20499999999999999</v>
      </c>
      <c r="AB306">
        <v>0.30149999999999999</v>
      </c>
      <c r="AC306">
        <v>202.45</v>
      </c>
      <c r="AD306" s="1">
        <v>5650.12</v>
      </c>
      <c r="AE306">
        <v>486.86</v>
      </c>
      <c r="AF306" s="1">
        <v>177302.42</v>
      </c>
      <c r="AG306" t="s">
        <v>3</v>
      </c>
      <c r="AH306" s="1">
        <v>35692</v>
      </c>
      <c r="AI306" s="1">
        <v>53034.05</v>
      </c>
      <c r="AJ306">
        <v>38.46</v>
      </c>
      <c r="AK306">
        <v>24.48</v>
      </c>
      <c r="AL306">
        <v>28.78</v>
      </c>
      <c r="AM306">
        <v>4.37</v>
      </c>
      <c r="AN306" s="1">
        <v>1429.7</v>
      </c>
      <c r="AO306">
        <v>1.2949999999999999</v>
      </c>
      <c r="AP306" s="1">
        <v>1659.11</v>
      </c>
      <c r="AQ306" s="1">
        <v>2413.39</v>
      </c>
      <c r="AR306" s="1">
        <v>6867.87</v>
      </c>
      <c r="AS306">
        <v>611.99</v>
      </c>
      <c r="AT306">
        <v>296.75</v>
      </c>
      <c r="AU306" s="1">
        <v>11849.11</v>
      </c>
      <c r="AV306" s="1">
        <v>6847.23</v>
      </c>
      <c r="AW306">
        <v>0.46189999999999998</v>
      </c>
      <c r="AX306" s="1">
        <v>5602.25</v>
      </c>
      <c r="AY306">
        <v>0.37790000000000001</v>
      </c>
      <c r="AZ306" s="1">
        <v>1524.32</v>
      </c>
      <c r="BA306">
        <v>0.1028</v>
      </c>
      <c r="BB306">
        <v>849.1</v>
      </c>
      <c r="BC306">
        <v>5.7299999999999997E-2</v>
      </c>
      <c r="BD306" s="1">
        <v>14822.91</v>
      </c>
      <c r="BE306" s="1">
        <v>5258.78</v>
      </c>
      <c r="BF306">
        <v>1.5882000000000001</v>
      </c>
      <c r="BG306">
        <v>0.50490000000000002</v>
      </c>
      <c r="BH306">
        <v>0.2288</v>
      </c>
      <c r="BI306">
        <v>0.20660000000000001</v>
      </c>
      <c r="BJ306">
        <v>3.4200000000000001E-2</v>
      </c>
      <c r="BK306">
        <v>2.5600000000000001E-2</v>
      </c>
    </row>
    <row r="307" spans="1:63" x14ac:dyDescent="0.25">
      <c r="A307" t="s">
        <v>308</v>
      </c>
      <c r="B307">
        <v>442</v>
      </c>
      <c r="C307">
        <v>146.57</v>
      </c>
      <c r="D307">
        <v>8.34</v>
      </c>
      <c r="E307" s="1">
        <v>1221.8900000000001</v>
      </c>
      <c r="F307" s="1">
        <v>1155.07</v>
      </c>
      <c r="G307">
        <v>1.4E-3</v>
      </c>
      <c r="H307">
        <v>2.9999999999999997E-4</v>
      </c>
      <c r="I307">
        <v>7.0000000000000001E-3</v>
      </c>
      <c r="J307">
        <v>1.1000000000000001E-3</v>
      </c>
      <c r="K307">
        <v>8.0999999999999996E-3</v>
      </c>
      <c r="L307">
        <v>0.96189999999999998</v>
      </c>
      <c r="M307">
        <v>2.0199999999999999E-2</v>
      </c>
      <c r="N307">
        <v>0.88</v>
      </c>
      <c r="O307">
        <v>2.0000000000000001E-4</v>
      </c>
      <c r="P307">
        <v>0.1729</v>
      </c>
      <c r="Q307" s="1">
        <v>56896.4</v>
      </c>
      <c r="R307">
        <v>0.1976</v>
      </c>
      <c r="S307">
        <v>0.17910000000000001</v>
      </c>
      <c r="T307">
        <v>0.62329999999999997</v>
      </c>
      <c r="U307">
        <v>11.97</v>
      </c>
      <c r="V307" s="1">
        <v>74802.78</v>
      </c>
      <c r="W307">
        <v>97.5</v>
      </c>
      <c r="X307" s="1">
        <v>142646.35999999999</v>
      </c>
      <c r="Y307">
        <v>0.56030000000000002</v>
      </c>
      <c r="Z307">
        <v>8.7800000000000003E-2</v>
      </c>
      <c r="AA307">
        <v>0.35189999999999999</v>
      </c>
      <c r="AB307">
        <v>0.43969999999999998</v>
      </c>
      <c r="AC307">
        <v>142.65</v>
      </c>
      <c r="AD307" s="1">
        <v>3255.3</v>
      </c>
      <c r="AE307">
        <v>286.36</v>
      </c>
      <c r="AF307" s="1">
        <v>120177.84</v>
      </c>
      <c r="AG307" t="s">
        <v>3</v>
      </c>
      <c r="AH307" s="1">
        <v>31213</v>
      </c>
      <c r="AI307" s="1">
        <v>46756.9</v>
      </c>
      <c r="AJ307">
        <v>26.73</v>
      </c>
      <c r="AK307">
        <v>21.72</v>
      </c>
      <c r="AL307">
        <v>23.15</v>
      </c>
      <c r="AM307">
        <v>3.69</v>
      </c>
      <c r="AN307">
        <v>0</v>
      </c>
      <c r="AO307">
        <v>0.80049999999999999</v>
      </c>
      <c r="AP307" s="1">
        <v>1863.48</v>
      </c>
      <c r="AQ307" s="1">
        <v>2950.24</v>
      </c>
      <c r="AR307" s="1">
        <v>7902.32</v>
      </c>
      <c r="AS307">
        <v>685.01</v>
      </c>
      <c r="AT307">
        <v>355.72</v>
      </c>
      <c r="AU307" s="1">
        <v>13756.77</v>
      </c>
      <c r="AV307" s="1">
        <v>10570.54</v>
      </c>
      <c r="AW307">
        <v>0.64459999999999995</v>
      </c>
      <c r="AX307" s="1">
        <v>2867.58</v>
      </c>
      <c r="AY307">
        <v>0.1749</v>
      </c>
      <c r="AZ307" s="1">
        <v>1311.86</v>
      </c>
      <c r="BA307">
        <v>0.08</v>
      </c>
      <c r="BB307" s="1">
        <v>1648.75</v>
      </c>
      <c r="BC307">
        <v>0.10050000000000001</v>
      </c>
      <c r="BD307" s="1">
        <v>16398.73</v>
      </c>
      <c r="BE307" s="1">
        <v>9144.7000000000007</v>
      </c>
      <c r="BF307">
        <v>4.0583999999999998</v>
      </c>
      <c r="BG307">
        <v>0.51170000000000004</v>
      </c>
      <c r="BH307">
        <v>0.24379999999999999</v>
      </c>
      <c r="BI307">
        <v>0.18820000000000001</v>
      </c>
      <c r="BJ307">
        <v>3.5799999999999998E-2</v>
      </c>
      <c r="BK307">
        <v>2.0500000000000001E-2</v>
      </c>
    </row>
    <row r="308" spans="1:63" x14ac:dyDescent="0.25">
      <c r="A308" t="s">
        <v>309</v>
      </c>
      <c r="B308">
        <v>50005</v>
      </c>
      <c r="C308">
        <v>30.33</v>
      </c>
      <c r="D308">
        <v>48.56</v>
      </c>
      <c r="E308" s="1">
        <v>1473.06</v>
      </c>
      <c r="F308" s="1">
        <v>1486.27</v>
      </c>
      <c r="G308">
        <v>6.6E-3</v>
      </c>
      <c r="H308">
        <v>1.4E-3</v>
      </c>
      <c r="I308">
        <v>7.9000000000000008E-3</v>
      </c>
      <c r="J308">
        <v>8.9999999999999998E-4</v>
      </c>
      <c r="K308">
        <v>1.77E-2</v>
      </c>
      <c r="L308">
        <v>0.93920000000000003</v>
      </c>
      <c r="M308">
        <v>2.64E-2</v>
      </c>
      <c r="N308">
        <v>0.31790000000000002</v>
      </c>
      <c r="O308">
        <v>4.4999999999999997E-3</v>
      </c>
      <c r="P308">
        <v>0.1351</v>
      </c>
      <c r="Q308" s="1">
        <v>59728.39</v>
      </c>
      <c r="R308">
        <v>0.20480000000000001</v>
      </c>
      <c r="S308">
        <v>0.19259999999999999</v>
      </c>
      <c r="T308">
        <v>0.60260000000000002</v>
      </c>
      <c r="U308">
        <v>10.7</v>
      </c>
      <c r="V308" s="1">
        <v>82974.720000000001</v>
      </c>
      <c r="W308">
        <v>133.38999999999999</v>
      </c>
      <c r="X308" s="1">
        <v>165072.42000000001</v>
      </c>
      <c r="Y308">
        <v>0.79269999999999996</v>
      </c>
      <c r="Z308">
        <v>0.1244</v>
      </c>
      <c r="AA308">
        <v>8.2900000000000001E-2</v>
      </c>
      <c r="AB308">
        <v>0.20730000000000001</v>
      </c>
      <c r="AC308">
        <v>165.07</v>
      </c>
      <c r="AD308" s="1">
        <v>5155.82</v>
      </c>
      <c r="AE308">
        <v>609.67999999999995</v>
      </c>
      <c r="AF308" s="1">
        <v>150158.14000000001</v>
      </c>
      <c r="AG308" t="s">
        <v>3</v>
      </c>
      <c r="AH308" s="1">
        <v>37805</v>
      </c>
      <c r="AI308" s="1">
        <v>59840.07</v>
      </c>
      <c r="AJ308">
        <v>47.23</v>
      </c>
      <c r="AK308">
        <v>28.86</v>
      </c>
      <c r="AL308">
        <v>34.4</v>
      </c>
      <c r="AM308">
        <v>4.9400000000000004</v>
      </c>
      <c r="AN308" s="1">
        <v>1312.92</v>
      </c>
      <c r="AO308">
        <v>0.9657</v>
      </c>
      <c r="AP308" s="1">
        <v>1407.11</v>
      </c>
      <c r="AQ308" s="1">
        <v>1893.3</v>
      </c>
      <c r="AR308" s="1">
        <v>6307.65</v>
      </c>
      <c r="AS308">
        <v>661.25</v>
      </c>
      <c r="AT308">
        <v>300.63</v>
      </c>
      <c r="AU308" s="1">
        <v>10569.94</v>
      </c>
      <c r="AV308" s="1">
        <v>5132.49</v>
      </c>
      <c r="AW308">
        <v>0.43190000000000001</v>
      </c>
      <c r="AX308" s="1">
        <v>4734.51</v>
      </c>
      <c r="AY308">
        <v>0.39839999999999998</v>
      </c>
      <c r="AZ308" s="1">
        <v>1400.44</v>
      </c>
      <c r="BA308">
        <v>0.1178</v>
      </c>
      <c r="BB308">
        <v>615.82000000000005</v>
      </c>
      <c r="BC308">
        <v>5.1799999999999999E-2</v>
      </c>
      <c r="BD308" s="1">
        <v>11883.26</v>
      </c>
      <c r="BE308" s="1">
        <v>4465.1899999999996</v>
      </c>
      <c r="BF308">
        <v>1.042</v>
      </c>
      <c r="BG308">
        <v>0.55089999999999995</v>
      </c>
      <c r="BH308">
        <v>0.22420000000000001</v>
      </c>
      <c r="BI308">
        <v>0.18010000000000001</v>
      </c>
      <c r="BJ308">
        <v>2.75E-2</v>
      </c>
      <c r="BK308">
        <v>1.72E-2</v>
      </c>
    </row>
    <row r="309" spans="1:63" x14ac:dyDescent="0.25">
      <c r="A309" t="s">
        <v>310</v>
      </c>
      <c r="B309">
        <v>44297</v>
      </c>
      <c r="C309">
        <v>14.19</v>
      </c>
      <c r="D309">
        <v>319.64999999999998</v>
      </c>
      <c r="E309" s="1">
        <v>4535.9799999999996</v>
      </c>
      <c r="F309" s="1">
        <v>3601.79</v>
      </c>
      <c r="G309">
        <v>2.3999999999999998E-3</v>
      </c>
      <c r="H309">
        <v>5.9999999999999995E-4</v>
      </c>
      <c r="I309">
        <v>0.32519999999999999</v>
      </c>
      <c r="J309">
        <v>1.4E-3</v>
      </c>
      <c r="K309">
        <v>0.13339999999999999</v>
      </c>
      <c r="L309">
        <v>0.41589999999999999</v>
      </c>
      <c r="M309">
        <v>0.121</v>
      </c>
      <c r="N309">
        <v>0.99490000000000001</v>
      </c>
      <c r="O309">
        <v>4.3400000000000001E-2</v>
      </c>
      <c r="P309">
        <v>0.1862</v>
      </c>
      <c r="Q309" s="1">
        <v>59448.81</v>
      </c>
      <c r="R309">
        <v>0.28670000000000001</v>
      </c>
      <c r="S309">
        <v>0.18490000000000001</v>
      </c>
      <c r="T309">
        <v>0.52829999999999999</v>
      </c>
      <c r="U309">
        <v>35.869999999999997</v>
      </c>
      <c r="V309" s="1">
        <v>82912.39</v>
      </c>
      <c r="W309">
        <v>124.7</v>
      </c>
      <c r="X309" s="1">
        <v>77778.19</v>
      </c>
      <c r="Y309">
        <v>0.61499999999999999</v>
      </c>
      <c r="Z309">
        <v>0.29909999999999998</v>
      </c>
      <c r="AA309">
        <v>8.5800000000000001E-2</v>
      </c>
      <c r="AB309">
        <v>0.38500000000000001</v>
      </c>
      <c r="AC309">
        <v>77.78</v>
      </c>
      <c r="AD309" s="1">
        <v>3284.45</v>
      </c>
      <c r="AE309">
        <v>394.59</v>
      </c>
      <c r="AF309" s="1">
        <v>69796.399999999994</v>
      </c>
      <c r="AG309" t="s">
        <v>3</v>
      </c>
      <c r="AH309" s="1">
        <v>25982</v>
      </c>
      <c r="AI309" s="1">
        <v>38360.94</v>
      </c>
      <c r="AJ309">
        <v>57.45</v>
      </c>
      <c r="AK309">
        <v>39.130000000000003</v>
      </c>
      <c r="AL309">
        <v>44.28</v>
      </c>
      <c r="AM309">
        <v>4.79</v>
      </c>
      <c r="AN309">
        <v>1.22</v>
      </c>
      <c r="AO309">
        <v>1.0922000000000001</v>
      </c>
      <c r="AP309" s="1">
        <v>2012.75</v>
      </c>
      <c r="AQ309" s="1">
        <v>2622.5</v>
      </c>
      <c r="AR309" s="1">
        <v>7679.71</v>
      </c>
      <c r="AS309">
        <v>895.7</v>
      </c>
      <c r="AT309">
        <v>563.65</v>
      </c>
      <c r="AU309" s="1">
        <v>13774.31</v>
      </c>
      <c r="AV309" s="1">
        <v>11255.3</v>
      </c>
      <c r="AW309">
        <v>0.6361</v>
      </c>
      <c r="AX309" s="1">
        <v>3627.85</v>
      </c>
      <c r="AY309">
        <v>0.20499999999999999</v>
      </c>
      <c r="AZ309">
        <v>922.04</v>
      </c>
      <c r="BA309">
        <v>5.21E-2</v>
      </c>
      <c r="BB309" s="1">
        <v>1888.25</v>
      </c>
      <c r="BC309">
        <v>0.1067</v>
      </c>
      <c r="BD309" s="1">
        <v>17693.439999999999</v>
      </c>
      <c r="BE309" s="1">
        <v>6540.61</v>
      </c>
      <c r="BF309">
        <v>3.8031000000000001</v>
      </c>
      <c r="BG309">
        <v>0.46710000000000002</v>
      </c>
      <c r="BH309">
        <v>0.18720000000000001</v>
      </c>
      <c r="BI309">
        <v>0.30730000000000002</v>
      </c>
      <c r="BJ309">
        <v>2.5899999999999999E-2</v>
      </c>
      <c r="BK309">
        <v>1.2500000000000001E-2</v>
      </c>
    </row>
    <row r="310" spans="1:63" x14ac:dyDescent="0.25">
      <c r="A310" t="s">
        <v>311</v>
      </c>
      <c r="B310">
        <v>44305</v>
      </c>
      <c r="C310">
        <v>11.71</v>
      </c>
      <c r="D310">
        <v>374.4</v>
      </c>
      <c r="E310" s="1">
        <v>4385.8100000000004</v>
      </c>
      <c r="F310" s="1">
        <v>3519.94</v>
      </c>
      <c r="G310">
        <v>2.8999999999999998E-3</v>
      </c>
      <c r="H310">
        <v>6.9999999999999999E-4</v>
      </c>
      <c r="I310">
        <v>0.4078</v>
      </c>
      <c r="J310">
        <v>1.6000000000000001E-3</v>
      </c>
      <c r="K310">
        <v>0.12</v>
      </c>
      <c r="L310">
        <v>0.3518</v>
      </c>
      <c r="M310">
        <v>0.1152</v>
      </c>
      <c r="N310">
        <v>0.98880000000000001</v>
      </c>
      <c r="O310">
        <v>4.0099999999999997E-2</v>
      </c>
      <c r="P310">
        <v>0.19389999999999999</v>
      </c>
      <c r="Q310" s="1">
        <v>61657.95</v>
      </c>
      <c r="R310">
        <v>0.29659999999999997</v>
      </c>
      <c r="S310">
        <v>0.1966</v>
      </c>
      <c r="T310">
        <v>0.50680000000000003</v>
      </c>
      <c r="U310">
        <v>31.99</v>
      </c>
      <c r="V310" s="1">
        <v>85864.14</v>
      </c>
      <c r="W310">
        <v>135.16999999999999</v>
      </c>
      <c r="X310" s="1">
        <v>79625.06</v>
      </c>
      <c r="Y310">
        <v>0.63649999999999995</v>
      </c>
      <c r="Z310">
        <v>0.28860000000000002</v>
      </c>
      <c r="AA310">
        <v>7.4899999999999994E-2</v>
      </c>
      <c r="AB310">
        <v>0.36349999999999999</v>
      </c>
      <c r="AC310">
        <v>79.63</v>
      </c>
      <c r="AD310" s="1">
        <v>3519.31</v>
      </c>
      <c r="AE310">
        <v>428.21</v>
      </c>
      <c r="AF310" s="1">
        <v>69072.72</v>
      </c>
      <c r="AG310" t="s">
        <v>3</v>
      </c>
      <c r="AH310" s="1">
        <v>26465</v>
      </c>
      <c r="AI310" s="1">
        <v>38967.120000000003</v>
      </c>
      <c r="AJ310">
        <v>61.99</v>
      </c>
      <c r="AK310">
        <v>40.81</v>
      </c>
      <c r="AL310">
        <v>46.85</v>
      </c>
      <c r="AM310">
        <v>4.84</v>
      </c>
      <c r="AN310">
        <v>1.22</v>
      </c>
      <c r="AO310">
        <v>1.1476</v>
      </c>
      <c r="AP310" s="1">
        <v>2019.92</v>
      </c>
      <c r="AQ310" s="1">
        <v>2674.79</v>
      </c>
      <c r="AR310" s="1">
        <v>7620.61</v>
      </c>
      <c r="AS310">
        <v>948.62</v>
      </c>
      <c r="AT310">
        <v>535.63</v>
      </c>
      <c r="AU310" s="1">
        <v>13799.57</v>
      </c>
      <c r="AV310" s="1">
        <v>10544.12</v>
      </c>
      <c r="AW310">
        <v>0.61029999999999995</v>
      </c>
      <c r="AX310" s="1">
        <v>3944.56</v>
      </c>
      <c r="AY310">
        <v>0.2283</v>
      </c>
      <c r="AZ310" s="1">
        <v>1005.75</v>
      </c>
      <c r="BA310">
        <v>5.8200000000000002E-2</v>
      </c>
      <c r="BB310" s="1">
        <v>1781.75</v>
      </c>
      <c r="BC310">
        <v>0.1031</v>
      </c>
      <c r="BD310" s="1">
        <v>17276.18</v>
      </c>
      <c r="BE310" s="1">
        <v>6419.2</v>
      </c>
      <c r="BF310">
        <v>3.5379999999999998</v>
      </c>
      <c r="BG310">
        <v>0.4728</v>
      </c>
      <c r="BH310">
        <v>0.1852</v>
      </c>
      <c r="BI310">
        <v>0.30349999999999999</v>
      </c>
      <c r="BJ310">
        <v>2.58E-2</v>
      </c>
      <c r="BK310">
        <v>1.2699999999999999E-2</v>
      </c>
    </row>
    <row r="311" spans="1:63" x14ac:dyDescent="0.25">
      <c r="A311" t="s">
        <v>312</v>
      </c>
      <c r="B311">
        <v>45831</v>
      </c>
      <c r="C311">
        <v>91</v>
      </c>
      <c r="D311">
        <v>10</v>
      </c>
      <c r="E311">
        <v>910.03</v>
      </c>
      <c r="F311">
        <v>917.84</v>
      </c>
      <c r="G311">
        <v>1.4E-3</v>
      </c>
      <c r="H311">
        <v>8.0000000000000004E-4</v>
      </c>
      <c r="I311">
        <v>4.3E-3</v>
      </c>
      <c r="J311">
        <v>1.1000000000000001E-3</v>
      </c>
      <c r="K311">
        <v>1.2E-2</v>
      </c>
      <c r="L311">
        <v>0.96430000000000005</v>
      </c>
      <c r="M311">
        <v>1.61E-2</v>
      </c>
      <c r="N311">
        <v>0.34699999999999998</v>
      </c>
      <c r="O311">
        <v>1.4E-3</v>
      </c>
      <c r="P311">
        <v>0.1348</v>
      </c>
      <c r="Q311" s="1">
        <v>56677.83</v>
      </c>
      <c r="R311">
        <v>0.21959999999999999</v>
      </c>
      <c r="S311">
        <v>0.159</v>
      </c>
      <c r="T311">
        <v>0.62129999999999996</v>
      </c>
      <c r="U311">
        <v>9.56</v>
      </c>
      <c r="V311" s="1">
        <v>65005.96</v>
      </c>
      <c r="W311">
        <v>91.18</v>
      </c>
      <c r="X311" s="1">
        <v>211554.09</v>
      </c>
      <c r="Y311">
        <v>0.64159999999999995</v>
      </c>
      <c r="Z311">
        <v>7.2900000000000006E-2</v>
      </c>
      <c r="AA311">
        <v>0.28560000000000002</v>
      </c>
      <c r="AB311">
        <v>0.3584</v>
      </c>
      <c r="AC311">
        <v>211.55</v>
      </c>
      <c r="AD311" s="1">
        <v>6115.49</v>
      </c>
      <c r="AE311">
        <v>491.47</v>
      </c>
      <c r="AF311" s="1">
        <v>160689.25</v>
      </c>
      <c r="AG311" t="s">
        <v>3</v>
      </c>
      <c r="AH311" s="1">
        <v>35886</v>
      </c>
      <c r="AI311" s="1">
        <v>54997.04</v>
      </c>
      <c r="AJ311">
        <v>36.01</v>
      </c>
      <c r="AK311">
        <v>24.51</v>
      </c>
      <c r="AL311">
        <v>27.06</v>
      </c>
      <c r="AM311">
        <v>4.4800000000000004</v>
      </c>
      <c r="AN311" s="1">
        <v>1755.37</v>
      </c>
      <c r="AO311">
        <v>1.2645</v>
      </c>
      <c r="AP311" s="1">
        <v>1790.48</v>
      </c>
      <c r="AQ311" s="1">
        <v>2172.2600000000002</v>
      </c>
      <c r="AR311" s="1">
        <v>6872.12</v>
      </c>
      <c r="AS311">
        <v>683.23</v>
      </c>
      <c r="AT311">
        <v>392.11</v>
      </c>
      <c r="AU311" s="1">
        <v>11910.19</v>
      </c>
      <c r="AV311" s="1">
        <v>6709.86</v>
      </c>
      <c r="AW311">
        <v>0.45910000000000001</v>
      </c>
      <c r="AX311" s="1">
        <v>5420.34</v>
      </c>
      <c r="AY311">
        <v>0.37090000000000001</v>
      </c>
      <c r="AZ311" s="1">
        <v>1733.07</v>
      </c>
      <c r="BA311">
        <v>0.1186</v>
      </c>
      <c r="BB311">
        <v>752.47</v>
      </c>
      <c r="BC311">
        <v>5.1499999999999997E-2</v>
      </c>
      <c r="BD311" s="1">
        <v>14615.74</v>
      </c>
      <c r="BE311" s="1">
        <v>6154.57</v>
      </c>
      <c r="BF311">
        <v>1.7908999999999999</v>
      </c>
      <c r="BG311">
        <v>0.51980000000000004</v>
      </c>
      <c r="BH311">
        <v>0.23330000000000001</v>
      </c>
      <c r="BI311">
        <v>0.183</v>
      </c>
      <c r="BJ311">
        <v>3.2099999999999997E-2</v>
      </c>
      <c r="BK311">
        <v>3.1800000000000002E-2</v>
      </c>
    </row>
    <row r="312" spans="1:63" x14ac:dyDescent="0.25">
      <c r="A312" t="s">
        <v>313</v>
      </c>
      <c r="B312">
        <v>50211</v>
      </c>
      <c r="C312">
        <v>73.290000000000006</v>
      </c>
      <c r="D312">
        <v>10.67</v>
      </c>
      <c r="E312">
        <v>782.13</v>
      </c>
      <c r="F312">
        <v>770.04</v>
      </c>
      <c r="G312">
        <v>1.6999999999999999E-3</v>
      </c>
      <c r="H312">
        <v>5.9999999999999995E-4</v>
      </c>
      <c r="I312">
        <v>5.8999999999999999E-3</v>
      </c>
      <c r="J312">
        <v>1.5E-3</v>
      </c>
      <c r="K312">
        <v>1.17E-2</v>
      </c>
      <c r="L312">
        <v>0.95879999999999999</v>
      </c>
      <c r="M312">
        <v>1.9900000000000001E-2</v>
      </c>
      <c r="N312">
        <v>0.36449999999999999</v>
      </c>
      <c r="O312">
        <v>2.8E-3</v>
      </c>
      <c r="P312">
        <v>0.14349999999999999</v>
      </c>
      <c r="Q312" s="1">
        <v>54948.49</v>
      </c>
      <c r="R312">
        <v>0.27210000000000001</v>
      </c>
      <c r="S312">
        <v>0.18429999999999999</v>
      </c>
      <c r="T312">
        <v>0.54359999999999997</v>
      </c>
      <c r="U312">
        <v>8.33</v>
      </c>
      <c r="V312" s="1">
        <v>66387.11</v>
      </c>
      <c r="W312">
        <v>89.66</v>
      </c>
      <c r="X312" s="1">
        <v>222046.91</v>
      </c>
      <c r="Y312">
        <v>0.63380000000000003</v>
      </c>
      <c r="Z312">
        <v>5.9499999999999997E-2</v>
      </c>
      <c r="AA312">
        <v>0.30680000000000002</v>
      </c>
      <c r="AB312">
        <v>0.36620000000000003</v>
      </c>
      <c r="AC312">
        <v>222.05</v>
      </c>
      <c r="AD312" s="1">
        <v>7073.46</v>
      </c>
      <c r="AE312">
        <v>563.28</v>
      </c>
      <c r="AF312" s="1">
        <v>171668.7</v>
      </c>
      <c r="AG312" t="s">
        <v>3</v>
      </c>
      <c r="AH312" s="1">
        <v>34811</v>
      </c>
      <c r="AI312" s="1">
        <v>53272.27</v>
      </c>
      <c r="AJ312">
        <v>40.29</v>
      </c>
      <c r="AK312">
        <v>27.03</v>
      </c>
      <c r="AL312">
        <v>29.48</v>
      </c>
      <c r="AM312">
        <v>4.45</v>
      </c>
      <c r="AN312" s="1">
        <v>1707.44</v>
      </c>
      <c r="AO312">
        <v>1.3246</v>
      </c>
      <c r="AP312" s="1">
        <v>2004.7</v>
      </c>
      <c r="AQ312" s="1">
        <v>2312.41</v>
      </c>
      <c r="AR312" s="1">
        <v>7150.08</v>
      </c>
      <c r="AS312">
        <v>697.16</v>
      </c>
      <c r="AT312">
        <v>367.96</v>
      </c>
      <c r="AU312" s="1">
        <v>12532.32</v>
      </c>
      <c r="AV312" s="1">
        <v>6607.38</v>
      </c>
      <c r="AW312">
        <v>0.4304</v>
      </c>
      <c r="AX312" s="1">
        <v>6282.76</v>
      </c>
      <c r="AY312">
        <v>0.4093</v>
      </c>
      <c r="AZ312" s="1">
        <v>1639.07</v>
      </c>
      <c r="BA312">
        <v>0.10680000000000001</v>
      </c>
      <c r="BB312">
        <v>820.85</v>
      </c>
      <c r="BC312">
        <v>5.3499999999999999E-2</v>
      </c>
      <c r="BD312" s="1">
        <v>15350.05</v>
      </c>
      <c r="BE312" s="1">
        <v>5732.97</v>
      </c>
      <c r="BF312">
        <v>1.6273</v>
      </c>
      <c r="BG312">
        <v>0.51390000000000002</v>
      </c>
      <c r="BH312">
        <v>0.23019999999999999</v>
      </c>
      <c r="BI312">
        <v>0.1973</v>
      </c>
      <c r="BJ312">
        <v>3.2099999999999997E-2</v>
      </c>
      <c r="BK312">
        <v>2.64E-2</v>
      </c>
    </row>
    <row r="313" spans="1:63" x14ac:dyDescent="0.25">
      <c r="A313" t="s">
        <v>314</v>
      </c>
      <c r="B313">
        <v>46805</v>
      </c>
      <c r="C313">
        <v>80.81</v>
      </c>
      <c r="D313">
        <v>15.59</v>
      </c>
      <c r="E313" s="1">
        <v>1259.68</v>
      </c>
      <c r="F313" s="1">
        <v>1230.03</v>
      </c>
      <c r="G313">
        <v>3.3999999999999998E-3</v>
      </c>
      <c r="H313">
        <v>2.0000000000000001E-4</v>
      </c>
      <c r="I313">
        <v>6.4999999999999997E-3</v>
      </c>
      <c r="J313">
        <v>1.2999999999999999E-3</v>
      </c>
      <c r="K313">
        <v>3.4299999999999997E-2</v>
      </c>
      <c r="L313">
        <v>0.92349999999999999</v>
      </c>
      <c r="M313">
        <v>3.0700000000000002E-2</v>
      </c>
      <c r="N313">
        <v>0.32479999999999998</v>
      </c>
      <c r="O313">
        <v>5.7999999999999996E-3</v>
      </c>
      <c r="P313">
        <v>0.1391</v>
      </c>
      <c r="Q313" s="1">
        <v>59572.75</v>
      </c>
      <c r="R313">
        <v>0.18479999999999999</v>
      </c>
      <c r="S313">
        <v>0.19059999999999999</v>
      </c>
      <c r="T313">
        <v>0.62460000000000004</v>
      </c>
      <c r="U313">
        <v>10.94</v>
      </c>
      <c r="V313" s="1">
        <v>74997.95</v>
      </c>
      <c r="W313">
        <v>109.99</v>
      </c>
      <c r="X313" s="1">
        <v>193488.61</v>
      </c>
      <c r="Y313">
        <v>0.7198</v>
      </c>
      <c r="Z313">
        <v>0.1023</v>
      </c>
      <c r="AA313">
        <v>0.1779</v>
      </c>
      <c r="AB313">
        <v>0.2802</v>
      </c>
      <c r="AC313">
        <v>193.49</v>
      </c>
      <c r="AD313" s="1">
        <v>5957.32</v>
      </c>
      <c r="AE313">
        <v>550.91999999999996</v>
      </c>
      <c r="AF313" s="1">
        <v>167087.1</v>
      </c>
      <c r="AG313" t="s">
        <v>3</v>
      </c>
      <c r="AH313" s="1">
        <v>35323</v>
      </c>
      <c r="AI313" s="1">
        <v>56735.040000000001</v>
      </c>
      <c r="AJ313">
        <v>44.51</v>
      </c>
      <c r="AK313">
        <v>26.2</v>
      </c>
      <c r="AL313">
        <v>31.11</v>
      </c>
      <c r="AM313">
        <v>4.37</v>
      </c>
      <c r="AN313" s="1">
        <v>1403.91</v>
      </c>
      <c r="AO313">
        <v>1.1653</v>
      </c>
      <c r="AP313" s="1">
        <v>1551.53</v>
      </c>
      <c r="AQ313" s="1">
        <v>2070.88</v>
      </c>
      <c r="AR313" s="1">
        <v>6798.51</v>
      </c>
      <c r="AS313">
        <v>617.33000000000004</v>
      </c>
      <c r="AT313">
        <v>335.9</v>
      </c>
      <c r="AU313" s="1">
        <v>11374.15</v>
      </c>
      <c r="AV313" s="1">
        <v>5783.57</v>
      </c>
      <c r="AW313">
        <v>0.42820000000000003</v>
      </c>
      <c r="AX313" s="1">
        <v>5314.49</v>
      </c>
      <c r="AY313">
        <v>0.39340000000000003</v>
      </c>
      <c r="AZ313" s="1">
        <v>1640.17</v>
      </c>
      <c r="BA313">
        <v>0.12139999999999999</v>
      </c>
      <c r="BB313">
        <v>769.89</v>
      </c>
      <c r="BC313">
        <v>5.7000000000000002E-2</v>
      </c>
      <c r="BD313" s="1">
        <v>13508.13</v>
      </c>
      <c r="BE313" s="1">
        <v>4797.34</v>
      </c>
      <c r="BF313">
        <v>1.2395</v>
      </c>
      <c r="BG313">
        <v>0.53639999999999999</v>
      </c>
      <c r="BH313">
        <v>0.2303</v>
      </c>
      <c r="BI313">
        <v>0.18490000000000001</v>
      </c>
      <c r="BJ313">
        <v>3.0800000000000001E-2</v>
      </c>
      <c r="BK313">
        <v>1.7600000000000001E-2</v>
      </c>
    </row>
    <row r="314" spans="1:63" x14ac:dyDescent="0.25">
      <c r="A314" t="s">
        <v>315</v>
      </c>
      <c r="B314">
        <v>44313</v>
      </c>
      <c r="C314">
        <v>12.33</v>
      </c>
      <c r="D314">
        <v>213.42</v>
      </c>
      <c r="E314" s="1">
        <v>2632.18</v>
      </c>
      <c r="F314" s="1">
        <v>2604.1999999999998</v>
      </c>
      <c r="G314">
        <v>4.1300000000000003E-2</v>
      </c>
      <c r="H314">
        <v>5.9999999999999995E-4</v>
      </c>
      <c r="I314">
        <v>3.04E-2</v>
      </c>
      <c r="J314">
        <v>6.9999999999999999E-4</v>
      </c>
      <c r="K314">
        <v>4.3299999999999998E-2</v>
      </c>
      <c r="L314">
        <v>0.84160000000000001</v>
      </c>
      <c r="M314">
        <v>4.2099999999999999E-2</v>
      </c>
      <c r="N314">
        <v>9.7900000000000001E-2</v>
      </c>
      <c r="O314">
        <v>1.7100000000000001E-2</v>
      </c>
      <c r="P314">
        <v>0.108</v>
      </c>
      <c r="Q314" s="1">
        <v>77875.649999999994</v>
      </c>
      <c r="R314">
        <v>0.1321</v>
      </c>
      <c r="S314">
        <v>0.1661</v>
      </c>
      <c r="T314">
        <v>0.70179999999999998</v>
      </c>
      <c r="U314">
        <v>18.489999999999998</v>
      </c>
      <c r="V314" s="1">
        <v>98122.37</v>
      </c>
      <c r="W314">
        <v>141.13999999999999</v>
      </c>
      <c r="X314" s="1">
        <v>261847.47</v>
      </c>
      <c r="Y314">
        <v>0.81230000000000002</v>
      </c>
      <c r="Z314">
        <v>0.16189999999999999</v>
      </c>
      <c r="AA314">
        <v>2.5700000000000001E-2</v>
      </c>
      <c r="AB314">
        <v>0.18770000000000001</v>
      </c>
      <c r="AC314">
        <v>261.85000000000002</v>
      </c>
      <c r="AD314" s="1">
        <v>11146.09</v>
      </c>
      <c r="AE314" s="1">
        <v>1145.69</v>
      </c>
      <c r="AF314" s="1">
        <v>272789.65000000002</v>
      </c>
      <c r="AG314" t="s">
        <v>3</v>
      </c>
      <c r="AH314" s="1">
        <v>58463</v>
      </c>
      <c r="AI314" s="1">
        <v>125590.79</v>
      </c>
      <c r="AJ314">
        <v>88.59</v>
      </c>
      <c r="AK314">
        <v>43.51</v>
      </c>
      <c r="AL314">
        <v>55.98</v>
      </c>
      <c r="AM314">
        <v>4.97</v>
      </c>
      <c r="AN314" s="1">
        <v>2346.64</v>
      </c>
      <c r="AO314">
        <v>0.66500000000000004</v>
      </c>
      <c r="AP314" s="1">
        <v>1708</v>
      </c>
      <c r="AQ314" s="1">
        <v>2038.34</v>
      </c>
      <c r="AR314" s="1">
        <v>8258.16</v>
      </c>
      <c r="AS314">
        <v>865.2</v>
      </c>
      <c r="AT314">
        <v>447.69</v>
      </c>
      <c r="AU314" s="1">
        <v>13317.4</v>
      </c>
      <c r="AV314" s="1">
        <v>2814.7</v>
      </c>
      <c r="AW314">
        <v>0.19470000000000001</v>
      </c>
      <c r="AX314" s="1">
        <v>10187.33</v>
      </c>
      <c r="AY314">
        <v>0.7046</v>
      </c>
      <c r="AZ314" s="1">
        <v>1087.5</v>
      </c>
      <c r="BA314">
        <v>7.5200000000000003E-2</v>
      </c>
      <c r="BB314">
        <v>368.57</v>
      </c>
      <c r="BC314">
        <v>2.5499999999999998E-2</v>
      </c>
      <c r="BD314" s="1">
        <v>14458.1</v>
      </c>
      <c r="BE314" s="1">
        <v>1314</v>
      </c>
      <c r="BF314">
        <v>0.1153</v>
      </c>
      <c r="BG314">
        <v>0.60329999999999995</v>
      </c>
      <c r="BH314">
        <v>0.221</v>
      </c>
      <c r="BI314">
        <v>0.13300000000000001</v>
      </c>
      <c r="BJ314">
        <v>2.7E-2</v>
      </c>
      <c r="BK314">
        <v>1.5699999999999999E-2</v>
      </c>
    </row>
    <row r="315" spans="1:63" x14ac:dyDescent="0.25">
      <c r="A315" t="s">
        <v>316</v>
      </c>
      <c r="B315">
        <v>44321</v>
      </c>
      <c r="C315">
        <v>51.43</v>
      </c>
      <c r="D315">
        <v>45.82</v>
      </c>
      <c r="E315" s="1">
        <v>2356.37</v>
      </c>
      <c r="F315" s="1">
        <v>2266.9299999999998</v>
      </c>
      <c r="G315">
        <v>6.4999999999999997E-3</v>
      </c>
      <c r="H315">
        <v>6.9999999999999999E-4</v>
      </c>
      <c r="I315">
        <v>1.7399999999999999E-2</v>
      </c>
      <c r="J315">
        <v>8.9999999999999998E-4</v>
      </c>
      <c r="K315">
        <v>3.5999999999999997E-2</v>
      </c>
      <c r="L315">
        <v>0.89</v>
      </c>
      <c r="M315">
        <v>4.8599999999999997E-2</v>
      </c>
      <c r="N315">
        <v>0.436</v>
      </c>
      <c r="O315">
        <v>7.9000000000000008E-3</v>
      </c>
      <c r="P315">
        <v>0.1515</v>
      </c>
      <c r="Q315" s="1">
        <v>59808</v>
      </c>
      <c r="R315">
        <v>0.18559999999999999</v>
      </c>
      <c r="S315">
        <v>0.18909999999999999</v>
      </c>
      <c r="T315">
        <v>0.62529999999999997</v>
      </c>
      <c r="U315">
        <v>16.5</v>
      </c>
      <c r="V315" s="1">
        <v>79261.73</v>
      </c>
      <c r="W315">
        <v>137.62</v>
      </c>
      <c r="X315" s="1">
        <v>157095.51999999999</v>
      </c>
      <c r="Y315">
        <v>0.70089999999999997</v>
      </c>
      <c r="Z315">
        <v>0.2021</v>
      </c>
      <c r="AA315">
        <v>9.7100000000000006E-2</v>
      </c>
      <c r="AB315">
        <v>0.29909999999999998</v>
      </c>
      <c r="AC315">
        <v>157.1</v>
      </c>
      <c r="AD315" s="1">
        <v>5192.1400000000003</v>
      </c>
      <c r="AE315">
        <v>520.42999999999995</v>
      </c>
      <c r="AF315" s="1">
        <v>139214.82</v>
      </c>
      <c r="AG315" t="s">
        <v>3</v>
      </c>
      <c r="AH315" s="1">
        <v>32903</v>
      </c>
      <c r="AI315" s="1">
        <v>54658.19</v>
      </c>
      <c r="AJ315">
        <v>50.37</v>
      </c>
      <c r="AK315">
        <v>29.01</v>
      </c>
      <c r="AL315">
        <v>36.36</v>
      </c>
      <c r="AM315">
        <v>3.9</v>
      </c>
      <c r="AN315" s="1">
        <v>1206.1300000000001</v>
      </c>
      <c r="AO315">
        <v>0.99319999999999997</v>
      </c>
      <c r="AP315" s="1">
        <v>1501.36</v>
      </c>
      <c r="AQ315" s="1">
        <v>1828.17</v>
      </c>
      <c r="AR315" s="1">
        <v>6549.52</v>
      </c>
      <c r="AS315">
        <v>695.06</v>
      </c>
      <c r="AT315">
        <v>360.21</v>
      </c>
      <c r="AU315" s="1">
        <v>10934.32</v>
      </c>
      <c r="AV315" s="1">
        <v>5586.17</v>
      </c>
      <c r="AW315">
        <v>0.4456</v>
      </c>
      <c r="AX315" s="1">
        <v>4908.92</v>
      </c>
      <c r="AY315">
        <v>0.39150000000000001</v>
      </c>
      <c r="AZ315" s="1">
        <v>1186.3499999999999</v>
      </c>
      <c r="BA315">
        <v>9.4600000000000004E-2</v>
      </c>
      <c r="BB315">
        <v>855.89</v>
      </c>
      <c r="BC315">
        <v>6.83E-2</v>
      </c>
      <c r="BD315" s="1">
        <v>12537.33</v>
      </c>
      <c r="BE315" s="1">
        <v>4399.82</v>
      </c>
      <c r="BF315">
        <v>1.1580999999999999</v>
      </c>
      <c r="BG315">
        <v>0.52839999999999998</v>
      </c>
      <c r="BH315">
        <v>0.223</v>
      </c>
      <c r="BI315">
        <v>0.20419999999999999</v>
      </c>
      <c r="BJ315">
        <v>2.4299999999999999E-2</v>
      </c>
      <c r="BK315">
        <v>0.02</v>
      </c>
    </row>
    <row r="316" spans="1:63" x14ac:dyDescent="0.25">
      <c r="A316" t="s">
        <v>317</v>
      </c>
      <c r="B316">
        <v>44339</v>
      </c>
      <c r="C316">
        <v>14.62</v>
      </c>
      <c r="D316">
        <v>309.17</v>
      </c>
      <c r="E316" s="1">
        <v>4519.74</v>
      </c>
      <c r="F316" s="1">
        <v>3731.75</v>
      </c>
      <c r="G316">
        <v>3.2000000000000002E-3</v>
      </c>
      <c r="H316">
        <v>6.9999999999999999E-4</v>
      </c>
      <c r="I316">
        <v>0.20930000000000001</v>
      </c>
      <c r="J316">
        <v>1.5E-3</v>
      </c>
      <c r="K316">
        <v>0.11940000000000001</v>
      </c>
      <c r="L316">
        <v>0.5343</v>
      </c>
      <c r="M316">
        <v>0.13159999999999999</v>
      </c>
      <c r="N316">
        <v>0.95369999999999999</v>
      </c>
      <c r="O316">
        <v>3.85E-2</v>
      </c>
      <c r="P316">
        <v>0.1888</v>
      </c>
      <c r="Q316" s="1">
        <v>59934.55</v>
      </c>
      <c r="R316">
        <v>0.25790000000000002</v>
      </c>
      <c r="S316">
        <v>0.18240000000000001</v>
      </c>
      <c r="T316">
        <v>0.55969999999999998</v>
      </c>
      <c r="U316">
        <v>31.11</v>
      </c>
      <c r="V316" s="1">
        <v>82495.69</v>
      </c>
      <c r="W316">
        <v>142.83000000000001</v>
      </c>
      <c r="X316" s="1">
        <v>86550.8</v>
      </c>
      <c r="Y316">
        <v>0.65800000000000003</v>
      </c>
      <c r="Z316">
        <v>0.2636</v>
      </c>
      <c r="AA316">
        <v>7.8399999999999997E-2</v>
      </c>
      <c r="AB316">
        <v>0.34200000000000003</v>
      </c>
      <c r="AC316">
        <v>86.55</v>
      </c>
      <c r="AD316" s="1">
        <v>3352.62</v>
      </c>
      <c r="AE316">
        <v>406.89</v>
      </c>
      <c r="AF316" s="1">
        <v>77327.820000000007</v>
      </c>
      <c r="AG316" t="s">
        <v>3</v>
      </c>
      <c r="AH316" s="1">
        <v>26876</v>
      </c>
      <c r="AI316" s="1">
        <v>40590.81</v>
      </c>
      <c r="AJ316">
        <v>54.61</v>
      </c>
      <c r="AK316">
        <v>34.76</v>
      </c>
      <c r="AL316">
        <v>40.61</v>
      </c>
      <c r="AM316">
        <v>4.42</v>
      </c>
      <c r="AN316">
        <v>1.22</v>
      </c>
      <c r="AO316">
        <v>1.0068999999999999</v>
      </c>
      <c r="AP316" s="1">
        <v>1801.25</v>
      </c>
      <c r="AQ316" s="1">
        <v>2491.64</v>
      </c>
      <c r="AR316" s="1">
        <v>7499.5</v>
      </c>
      <c r="AS316">
        <v>874.16</v>
      </c>
      <c r="AT316">
        <v>506.13</v>
      </c>
      <c r="AU316" s="1">
        <v>13172.7</v>
      </c>
      <c r="AV316" s="1">
        <v>10291.85</v>
      </c>
      <c r="AW316">
        <v>0.62719999999999998</v>
      </c>
      <c r="AX316" s="1">
        <v>3518.11</v>
      </c>
      <c r="AY316">
        <v>0.21440000000000001</v>
      </c>
      <c r="AZ316">
        <v>872.55</v>
      </c>
      <c r="BA316">
        <v>5.3199999999999997E-2</v>
      </c>
      <c r="BB316" s="1">
        <v>1727.18</v>
      </c>
      <c r="BC316">
        <v>0.1053</v>
      </c>
      <c r="BD316" s="1">
        <v>16409.689999999999</v>
      </c>
      <c r="BE316" s="1">
        <v>6435.08</v>
      </c>
      <c r="BF316">
        <v>3.1936</v>
      </c>
      <c r="BG316">
        <v>0.4773</v>
      </c>
      <c r="BH316">
        <v>0.19270000000000001</v>
      </c>
      <c r="BI316">
        <v>0.29420000000000002</v>
      </c>
      <c r="BJ316">
        <v>2.5899999999999999E-2</v>
      </c>
      <c r="BK316">
        <v>0.01</v>
      </c>
    </row>
    <row r="317" spans="1:63" x14ac:dyDescent="0.25">
      <c r="A317" t="s">
        <v>318</v>
      </c>
      <c r="B317">
        <v>48553</v>
      </c>
      <c r="C317">
        <v>55.81</v>
      </c>
      <c r="D317">
        <v>12.8</v>
      </c>
      <c r="E317">
        <v>714.17</v>
      </c>
      <c r="F317">
        <v>775.2</v>
      </c>
      <c r="G317">
        <v>3.0000000000000001E-3</v>
      </c>
      <c r="H317">
        <v>8.9999999999999998E-4</v>
      </c>
      <c r="I317">
        <v>3.0999999999999999E-3</v>
      </c>
      <c r="J317">
        <v>2.0000000000000001E-4</v>
      </c>
      <c r="K317">
        <v>1.09E-2</v>
      </c>
      <c r="L317">
        <v>0.97030000000000005</v>
      </c>
      <c r="M317">
        <v>1.15E-2</v>
      </c>
      <c r="N317">
        <v>0.14360000000000001</v>
      </c>
      <c r="O317">
        <v>1.4E-3</v>
      </c>
      <c r="P317">
        <v>0.1072</v>
      </c>
      <c r="Q317" s="1">
        <v>60709.2</v>
      </c>
      <c r="R317">
        <v>0.1565</v>
      </c>
      <c r="S317">
        <v>0.19159999999999999</v>
      </c>
      <c r="T317">
        <v>0.65190000000000003</v>
      </c>
      <c r="U317">
        <v>6.75</v>
      </c>
      <c r="V317" s="1">
        <v>68302.73</v>
      </c>
      <c r="W317">
        <v>102.86</v>
      </c>
      <c r="X317" s="1">
        <v>172989.66</v>
      </c>
      <c r="Y317">
        <v>0.84130000000000005</v>
      </c>
      <c r="Z317">
        <v>7.5300000000000006E-2</v>
      </c>
      <c r="AA317">
        <v>8.3500000000000005E-2</v>
      </c>
      <c r="AB317">
        <v>0.15870000000000001</v>
      </c>
      <c r="AC317">
        <v>172.99</v>
      </c>
      <c r="AD317" s="1">
        <v>4454.4399999999996</v>
      </c>
      <c r="AE317">
        <v>527.51</v>
      </c>
      <c r="AF317" s="1">
        <v>153394.54</v>
      </c>
      <c r="AG317" t="s">
        <v>3</v>
      </c>
      <c r="AH317" s="1">
        <v>42037</v>
      </c>
      <c r="AI317" s="1">
        <v>67866.98</v>
      </c>
      <c r="AJ317">
        <v>36.119999999999997</v>
      </c>
      <c r="AK317">
        <v>24.26</v>
      </c>
      <c r="AL317">
        <v>27.47</v>
      </c>
      <c r="AM317">
        <v>5.21</v>
      </c>
      <c r="AN317" s="1">
        <v>2119.1</v>
      </c>
      <c r="AO317">
        <v>1.1995</v>
      </c>
      <c r="AP317" s="1">
        <v>1653.79</v>
      </c>
      <c r="AQ317" s="1">
        <v>1964.97</v>
      </c>
      <c r="AR317" s="1">
        <v>6847.42</v>
      </c>
      <c r="AS317">
        <v>515.84</v>
      </c>
      <c r="AT317">
        <v>377.53</v>
      </c>
      <c r="AU317" s="1">
        <v>11359.54</v>
      </c>
      <c r="AV317" s="1">
        <v>5739.99</v>
      </c>
      <c r="AW317">
        <v>0.44379999999999997</v>
      </c>
      <c r="AX317" s="1">
        <v>4916.5</v>
      </c>
      <c r="AY317">
        <v>0.38009999999999999</v>
      </c>
      <c r="AZ317" s="1">
        <v>1836.62</v>
      </c>
      <c r="BA317">
        <v>0.14199999999999999</v>
      </c>
      <c r="BB317">
        <v>441.6</v>
      </c>
      <c r="BC317">
        <v>3.4099999999999998E-2</v>
      </c>
      <c r="BD317" s="1">
        <v>12934.7</v>
      </c>
      <c r="BE317" s="1">
        <v>5979.25</v>
      </c>
      <c r="BF317">
        <v>1.4581999999999999</v>
      </c>
      <c r="BG317">
        <v>0.55469999999999997</v>
      </c>
      <c r="BH317">
        <v>0.2414</v>
      </c>
      <c r="BI317">
        <v>0.1484</v>
      </c>
      <c r="BJ317">
        <v>3.0200000000000001E-2</v>
      </c>
      <c r="BK317">
        <v>2.53E-2</v>
      </c>
    </row>
    <row r="318" spans="1:63" x14ac:dyDescent="0.25">
      <c r="A318" t="s">
        <v>319</v>
      </c>
      <c r="B318">
        <v>49882</v>
      </c>
      <c r="C318">
        <v>91.14</v>
      </c>
      <c r="D318">
        <v>20.05</v>
      </c>
      <c r="E318" s="1">
        <v>1827.34</v>
      </c>
      <c r="F318" s="1">
        <v>1790.41</v>
      </c>
      <c r="G318">
        <v>4.1999999999999997E-3</v>
      </c>
      <c r="H318">
        <v>4.0000000000000002E-4</v>
      </c>
      <c r="I318">
        <v>1.04E-2</v>
      </c>
      <c r="J318">
        <v>1.1999999999999999E-3</v>
      </c>
      <c r="K318">
        <v>2.92E-2</v>
      </c>
      <c r="L318">
        <v>0.91839999999999999</v>
      </c>
      <c r="M318">
        <v>3.61E-2</v>
      </c>
      <c r="N318">
        <v>0.38640000000000002</v>
      </c>
      <c r="O318">
        <v>3.3999999999999998E-3</v>
      </c>
      <c r="P318">
        <v>0.1399</v>
      </c>
      <c r="Q318" s="1">
        <v>60393.48</v>
      </c>
      <c r="R318">
        <v>0.2099</v>
      </c>
      <c r="S318">
        <v>0.1845</v>
      </c>
      <c r="T318">
        <v>0.60560000000000003</v>
      </c>
      <c r="U318">
        <v>13.01</v>
      </c>
      <c r="V318" s="1">
        <v>77936.13</v>
      </c>
      <c r="W318">
        <v>134.80000000000001</v>
      </c>
      <c r="X318" s="1">
        <v>196203.88</v>
      </c>
      <c r="Y318">
        <v>0.70799999999999996</v>
      </c>
      <c r="Z318">
        <v>0.13830000000000001</v>
      </c>
      <c r="AA318">
        <v>0.1537</v>
      </c>
      <c r="AB318">
        <v>0.29199999999999998</v>
      </c>
      <c r="AC318">
        <v>196.2</v>
      </c>
      <c r="AD318" s="1">
        <v>6011.28</v>
      </c>
      <c r="AE318">
        <v>561.84</v>
      </c>
      <c r="AF318" s="1">
        <v>166295.6</v>
      </c>
      <c r="AG318" t="s">
        <v>3</v>
      </c>
      <c r="AH318" s="1">
        <v>35471</v>
      </c>
      <c r="AI318" s="1">
        <v>58625.440000000002</v>
      </c>
      <c r="AJ318">
        <v>47</v>
      </c>
      <c r="AK318">
        <v>26.85</v>
      </c>
      <c r="AL318">
        <v>30.79</v>
      </c>
      <c r="AM318">
        <v>4.3099999999999996</v>
      </c>
      <c r="AN318" s="1">
        <v>1208.74</v>
      </c>
      <c r="AO318">
        <v>1.0167999999999999</v>
      </c>
      <c r="AP318" s="1">
        <v>1392.59</v>
      </c>
      <c r="AQ318" s="1">
        <v>2150.6</v>
      </c>
      <c r="AR318" s="1">
        <v>6680.54</v>
      </c>
      <c r="AS318">
        <v>670.63</v>
      </c>
      <c r="AT318">
        <v>258.64</v>
      </c>
      <c r="AU318" s="1">
        <v>11153</v>
      </c>
      <c r="AV318" s="1">
        <v>5551.25</v>
      </c>
      <c r="AW318">
        <v>0.4254</v>
      </c>
      <c r="AX318" s="1">
        <v>5189.26</v>
      </c>
      <c r="AY318">
        <v>0.39760000000000001</v>
      </c>
      <c r="AZ318" s="1">
        <v>1501.83</v>
      </c>
      <c r="BA318">
        <v>0.11509999999999999</v>
      </c>
      <c r="BB318">
        <v>808.62</v>
      </c>
      <c r="BC318">
        <v>6.2E-2</v>
      </c>
      <c r="BD318" s="1">
        <v>13050.96</v>
      </c>
      <c r="BE318" s="1">
        <v>4595.93</v>
      </c>
      <c r="BF318">
        <v>1.0924</v>
      </c>
      <c r="BG318">
        <v>0.52980000000000005</v>
      </c>
      <c r="BH318">
        <v>0.22900000000000001</v>
      </c>
      <c r="BI318">
        <v>0.191</v>
      </c>
      <c r="BJ318">
        <v>2.9499999999999998E-2</v>
      </c>
      <c r="BK318">
        <v>2.07E-2</v>
      </c>
    </row>
    <row r="319" spans="1:63" x14ac:dyDescent="0.25">
      <c r="A319" t="s">
        <v>320</v>
      </c>
      <c r="B319">
        <v>44347</v>
      </c>
      <c r="C319">
        <v>44.9</v>
      </c>
      <c r="D319">
        <v>43.82</v>
      </c>
      <c r="E319" s="1">
        <v>1967.8</v>
      </c>
      <c r="F319" s="1">
        <v>1866.55</v>
      </c>
      <c r="G319">
        <v>5.0000000000000001E-3</v>
      </c>
      <c r="H319">
        <v>5.0000000000000001E-4</v>
      </c>
      <c r="I319">
        <v>2.7199999999999998E-2</v>
      </c>
      <c r="J319">
        <v>6.9999999999999999E-4</v>
      </c>
      <c r="K319">
        <v>5.91E-2</v>
      </c>
      <c r="L319">
        <v>0.84179999999999999</v>
      </c>
      <c r="M319">
        <v>6.5799999999999997E-2</v>
      </c>
      <c r="N319">
        <v>0.5454</v>
      </c>
      <c r="O319">
        <v>1.46E-2</v>
      </c>
      <c r="P319">
        <v>0.16669999999999999</v>
      </c>
      <c r="Q319" s="1">
        <v>58940.49</v>
      </c>
      <c r="R319">
        <v>0.1981</v>
      </c>
      <c r="S319">
        <v>0.1817</v>
      </c>
      <c r="T319">
        <v>0.62019999999999997</v>
      </c>
      <c r="U319">
        <v>14.03</v>
      </c>
      <c r="V319" s="1">
        <v>80295.13</v>
      </c>
      <c r="W319">
        <v>136.08000000000001</v>
      </c>
      <c r="X319" s="1">
        <v>151509.93</v>
      </c>
      <c r="Y319">
        <v>0.69259999999999999</v>
      </c>
      <c r="Z319">
        <v>0.20280000000000001</v>
      </c>
      <c r="AA319">
        <v>0.1046</v>
      </c>
      <c r="AB319">
        <v>0.30740000000000001</v>
      </c>
      <c r="AC319">
        <v>151.51</v>
      </c>
      <c r="AD319" s="1">
        <v>4674.83</v>
      </c>
      <c r="AE319">
        <v>493.28</v>
      </c>
      <c r="AF319" s="1">
        <v>138829.82999999999</v>
      </c>
      <c r="AG319" t="s">
        <v>3</v>
      </c>
      <c r="AH319" s="1">
        <v>31719</v>
      </c>
      <c r="AI319" s="1">
        <v>50828.58</v>
      </c>
      <c r="AJ319">
        <v>47.86</v>
      </c>
      <c r="AK319">
        <v>27.18</v>
      </c>
      <c r="AL319">
        <v>34.72</v>
      </c>
      <c r="AM319">
        <v>4.17</v>
      </c>
      <c r="AN319">
        <v>876.03</v>
      </c>
      <c r="AO319">
        <v>0.89349999999999996</v>
      </c>
      <c r="AP319" s="1">
        <v>1546.52</v>
      </c>
      <c r="AQ319" s="1">
        <v>1939.8</v>
      </c>
      <c r="AR319" s="1">
        <v>6910.21</v>
      </c>
      <c r="AS319">
        <v>704.56</v>
      </c>
      <c r="AT319">
        <v>287.41000000000003</v>
      </c>
      <c r="AU319" s="1">
        <v>11388.49</v>
      </c>
      <c r="AV319" s="1">
        <v>6607.56</v>
      </c>
      <c r="AW319">
        <v>0.50090000000000001</v>
      </c>
      <c r="AX319" s="1">
        <v>4416.1899999999996</v>
      </c>
      <c r="AY319">
        <v>0.33479999999999999</v>
      </c>
      <c r="AZ319" s="1">
        <v>1201.52</v>
      </c>
      <c r="BA319">
        <v>9.11E-2</v>
      </c>
      <c r="BB319">
        <v>965.26</v>
      </c>
      <c r="BC319">
        <v>7.3200000000000001E-2</v>
      </c>
      <c r="BD319" s="1">
        <v>13190.53</v>
      </c>
      <c r="BE319" s="1">
        <v>5080.3</v>
      </c>
      <c r="BF319">
        <v>1.5003</v>
      </c>
      <c r="BG319">
        <v>0.51939999999999997</v>
      </c>
      <c r="BH319">
        <v>0.2276</v>
      </c>
      <c r="BI319">
        <v>0.21199999999999999</v>
      </c>
      <c r="BJ319">
        <v>2.47E-2</v>
      </c>
      <c r="BK319">
        <v>1.6400000000000001E-2</v>
      </c>
    </row>
    <row r="320" spans="1:63" x14ac:dyDescent="0.25">
      <c r="A320" t="s">
        <v>321</v>
      </c>
      <c r="B320">
        <v>45476</v>
      </c>
      <c r="C320">
        <v>64.95</v>
      </c>
      <c r="D320">
        <v>62.12</v>
      </c>
      <c r="E320" s="1">
        <v>4035.13</v>
      </c>
      <c r="F320" s="1">
        <v>3847.66</v>
      </c>
      <c r="G320">
        <v>1.66E-2</v>
      </c>
      <c r="H320">
        <v>5.0000000000000001E-4</v>
      </c>
      <c r="I320">
        <v>2.06E-2</v>
      </c>
      <c r="J320">
        <v>1.1000000000000001E-3</v>
      </c>
      <c r="K320">
        <v>3.73E-2</v>
      </c>
      <c r="L320">
        <v>0.88200000000000001</v>
      </c>
      <c r="M320">
        <v>4.19E-2</v>
      </c>
      <c r="N320">
        <v>0.2316</v>
      </c>
      <c r="O320">
        <v>1.15E-2</v>
      </c>
      <c r="P320">
        <v>0.129</v>
      </c>
      <c r="Q320" s="1">
        <v>65554.259999999995</v>
      </c>
      <c r="R320">
        <v>0.20330000000000001</v>
      </c>
      <c r="S320">
        <v>0.1988</v>
      </c>
      <c r="T320">
        <v>0.59789999999999999</v>
      </c>
      <c r="U320">
        <v>22.7</v>
      </c>
      <c r="V320" s="1">
        <v>92280.54</v>
      </c>
      <c r="W320">
        <v>173.54</v>
      </c>
      <c r="X320" s="1">
        <v>195368.18</v>
      </c>
      <c r="Y320">
        <v>0.77270000000000005</v>
      </c>
      <c r="Z320">
        <v>0.15529999999999999</v>
      </c>
      <c r="AA320">
        <v>7.2099999999999997E-2</v>
      </c>
      <c r="AB320">
        <v>0.2273</v>
      </c>
      <c r="AC320">
        <v>195.37</v>
      </c>
      <c r="AD320" s="1">
        <v>6494.84</v>
      </c>
      <c r="AE320">
        <v>714.02</v>
      </c>
      <c r="AF320" s="1">
        <v>179847.11</v>
      </c>
      <c r="AG320" t="s">
        <v>3</v>
      </c>
      <c r="AH320" s="1">
        <v>43473</v>
      </c>
      <c r="AI320" s="1">
        <v>75665.16</v>
      </c>
      <c r="AJ320">
        <v>51.49</v>
      </c>
      <c r="AK320">
        <v>31.43</v>
      </c>
      <c r="AL320">
        <v>35.39</v>
      </c>
      <c r="AM320">
        <v>4.25</v>
      </c>
      <c r="AN320" s="1">
        <v>1686.02</v>
      </c>
      <c r="AO320">
        <v>0.79830000000000001</v>
      </c>
      <c r="AP320" s="1">
        <v>1328.45</v>
      </c>
      <c r="AQ320" s="1">
        <v>1922.71</v>
      </c>
      <c r="AR320" s="1">
        <v>6486.84</v>
      </c>
      <c r="AS320">
        <v>668.4</v>
      </c>
      <c r="AT320">
        <v>341.21</v>
      </c>
      <c r="AU320" s="1">
        <v>10747.61</v>
      </c>
      <c r="AV320" s="1">
        <v>4076.52</v>
      </c>
      <c r="AW320">
        <v>0.3493</v>
      </c>
      <c r="AX320" s="1">
        <v>6158.17</v>
      </c>
      <c r="AY320">
        <v>0.52769999999999995</v>
      </c>
      <c r="AZ320">
        <v>918.38</v>
      </c>
      <c r="BA320">
        <v>7.8700000000000006E-2</v>
      </c>
      <c r="BB320">
        <v>516.03</v>
      </c>
      <c r="BC320">
        <v>4.4200000000000003E-2</v>
      </c>
      <c r="BD320" s="1">
        <v>11669.1</v>
      </c>
      <c r="BE320" s="1">
        <v>2768.45</v>
      </c>
      <c r="BF320">
        <v>0.47110000000000002</v>
      </c>
      <c r="BG320">
        <v>0.57569999999999999</v>
      </c>
      <c r="BH320">
        <v>0.22520000000000001</v>
      </c>
      <c r="BI320">
        <v>0.15570000000000001</v>
      </c>
      <c r="BJ320">
        <v>2.69E-2</v>
      </c>
      <c r="BK320">
        <v>1.6500000000000001E-2</v>
      </c>
    </row>
    <row r="321" spans="1:63" x14ac:dyDescent="0.25">
      <c r="A321" t="s">
        <v>322</v>
      </c>
      <c r="B321">
        <v>50450</v>
      </c>
      <c r="C321">
        <v>32.29</v>
      </c>
      <c r="D321">
        <v>264.51</v>
      </c>
      <c r="E321" s="1">
        <v>8540.01</v>
      </c>
      <c r="F321" s="1">
        <v>8427.08</v>
      </c>
      <c r="G321">
        <v>0.1067</v>
      </c>
      <c r="H321">
        <v>1E-3</v>
      </c>
      <c r="I321">
        <v>7.51E-2</v>
      </c>
      <c r="J321">
        <v>1.4E-3</v>
      </c>
      <c r="K321">
        <v>6.1100000000000002E-2</v>
      </c>
      <c r="L321">
        <v>0.69830000000000003</v>
      </c>
      <c r="M321">
        <v>5.6500000000000002E-2</v>
      </c>
      <c r="N321">
        <v>0.1517</v>
      </c>
      <c r="O321">
        <v>4.82E-2</v>
      </c>
      <c r="P321">
        <v>0.12509999999999999</v>
      </c>
      <c r="Q321" s="1">
        <v>77590.44</v>
      </c>
      <c r="R321">
        <v>0.16650000000000001</v>
      </c>
      <c r="S321">
        <v>0.19719999999999999</v>
      </c>
      <c r="T321">
        <v>0.63629999999999998</v>
      </c>
      <c r="U321">
        <v>46.67</v>
      </c>
      <c r="V321" s="1">
        <v>101825.03</v>
      </c>
      <c r="W321">
        <v>180.85</v>
      </c>
      <c r="X321" s="1">
        <v>219968.43</v>
      </c>
      <c r="Y321">
        <v>0.76919999999999999</v>
      </c>
      <c r="Z321">
        <v>0.2</v>
      </c>
      <c r="AA321">
        <v>3.0800000000000001E-2</v>
      </c>
      <c r="AB321">
        <v>0.23080000000000001</v>
      </c>
      <c r="AC321">
        <v>219.97</v>
      </c>
      <c r="AD321" s="1">
        <v>10112.469999999999</v>
      </c>
      <c r="AE321">
        <v>969.37</v>
      </c>
      <c r="AF321" s="1">
        <v>238101.04</v>
      </c>
      <c r="AG321" t="s">
        <v>3</v>
      </c>
      <c r="AH321" s="1">
        <v>53946</v>
      </c>
      <c r="AI321" s="1">
        <v>111744.81</v>
      </c>
      <c r="AJ321">
        <v>76.67</v>
      </c>
      <c r="AK321">
        <v>42.77</v>
      </c>
      <c r="AL321">
        <v>49.99</v>
      </c>
      <c r="AM321">
        <v>5.03</v>
      </c>
      <c r="AN321" s="1">
        <v>1416.55</v>
      </c>
      <c r="AO321">
        <v>0.64129999999999998</v>
      </c>
      <c r="AP321" s="1">
        <v>1446.31</v>
      </c>
      <c r="AQ321" s="1">
        <v>2000.04</v>
      </c>
      <c r="AR321" s="1">
        <v>7940.57</v>
      </c>
      <c r="AS321">
        <v>902.48</v>
      </c>
      <c r="AT321">
        <v>425.81</v>
      </c>
      <c r="AU321" s="1">
        <v>12715.2</v>
      </c>
      <c r="AV321" s="1">
        <v>2810.99</v>
      </c>
      <c r="AW321">
        <v>0.20810000000000001</v>
      </c>
      <c r="AX321" s="1">
        <v>8950.65</v>
      </c>
      <c r="AY321">
        <v>0.66269999999999996</v>
      </c>
      <c r="AZ321" s="1">
        <v>1268.0899999999999</v>
      </c>
      <c r="BA321">
        <v>9.3899999999999997E-2</v>
      </c>
      <c r="BB321">
        <v>476.87</v>
      </c>
      <c r="BC321">
        <v>3.5299999999999998E-2</v>
      </c>
      <c r="BD321" s="1">
        <v>13506.6</v>
      </c>
      <c r="BE321" s="1">
        <v>1465.62</v>
      </c>
      <c r="BF321">
        <v>0.1585</v>
      </c>
      <c r="BG321">
        <v>0.61750000000000005</v>
      </c>
      <c r="BH321">
        <v>0.23050000000000001</v>
      </c>
      <c r="BI321">
        <v>0.1094</v>
      </c>
      <c r="BJ321">
        <v>2.4400000000000002E-2</v>
      </c>
      <c r="BK321">
        <v>1.8200000000000001E-2</v>
      </c>
    </row>
    <row r="322" spans="1:63" x14ac:dyDescent="0.25">
      <c r="A322" t="s">
        <v>323</v>
      </c>
      <c r="B322">
        <v>44354</v>
      </c>
      <c r="C322">
        <v>16.95</v>
      </c>
      <c r="D322">
        <v>253.29</v>
      </c>
      <c r="E322" s="1">
        <v>4293.87</v>
      </c>
      <c r="F322" s="1">
        <v>3613.18</v>
      </c>
      <c r="G322">
        <v>3.5999999999999999E-3</v>
      </c>
      <c r="H322">
        <v>8.0000000000000004E-4</v>
      </c>
      <c r="I322">
        <v>0.219</v>
      </c>
      <c r="J322">
        <v>1.4E-3</v>
      </c>
      <c r="K322">
        <v>8.0100000000000005E-2</v>
      </c>
      <c r="L322">
        <v>0.55920000000000003</v>
      </c>
      <c r="M322">
        <v>0.13589999999999999</v>
      </c>
      <c r="N322">
        <v>0.95040000000000002</v>
      </c>
      <c r="O322">
        <v>2.9000000000000001E-2</v>
      </c>
      <c r="P322">
        <v>0.192</v>
      </c>
      <c r="Q322" s="1">
        <v>58638.19</v>
      </c>
      <c r="R322">
        <v>0.26550000000000001</v>
      </c>
      <c r="S322">
        <v>0.18390000000000001</v>
      </c>
      <c r="T322">
        <v>0.55059999999999998</v>
      </c>
      <c r="U322">
        <v>30.94</v>
      </c>
      <c r="V322" s="1">
        <v>81296.88</v>
      </c>
      <c r="W322">
        <v>136.11000000000001</v>
      </c>
      <c r="X322" s="1">
        <v>90460.28</v>
      </c>
      <c r="Y322">
        <v>0.65700000000000003</v>
      </c>
      <c r="Z322">
        <v>0.2601</v>
      </c>
      <c r="AA322">
        <v>8.2900000000000001E-2</v>
      </c>
      <c r="AB322">
        <v>0.34300000000000003</v>
      </c>
      <c r="AC322">
        <v>90.46</v>
      </c>
      <c r="AD322" s="1">
        <v>3469.64</v>
      </c>
      <c r="AE322">
        <v>421.98</v>
      </c>
      <c r="AF322" s="1">
        <v>80855.83</v>
      </c>
      <c r="AG322" t="s">
        <v>3</v>
      </c>
      <c r="AH322" s="1">
        <v>27544</v>
      </c>
      <c r="AI322" s="1">
        <v>41431.5</v>
      </c>
      <c r="AJ322">
        <v>53.26</v>
      </c>
      <c r="AK322">
        <v>34.57</v>
      </c>
      <c r="AL322">
        <v>39.42</v>
      </c>
      <c r="AM322">
        <v>4.45</v>
      </c>
      <c r="AN322">
        <v>1.22</v>
      </c>
      <c r="AO322">
        <v>0.98950000000000005</v>
      </c>
      <c r="AP322" s="1">
        <v>1724.23</v>
      </c>
      <c r="AQ322" s="1">
        <v>2511.14</v>
      </c>
      <c r="AR322" s="1">
        <v>7381.92</v>
      </c>
      <c r="AS322">
        <v>895.9</v>
      </c>
      <c r="AT322">
        <v>509.83</v>
      </c>
      <c r="AU322" s="1">
        <v>13023.01</v>
      </c>
      <c r="AV322" s="1">
        <v>9797.3700000000008</v>
      </c>
      <c r="AW322">
        <v>0.61450000000000005</v>
      </c>
      <c r="AX322" s="1">
        <v>3527.73</v>
      </c>
      <c r="AY322">
        <v>0.2213</v>
      </c>
      <c r="AZ322">
        <v>893.12</v>
      </c>
      <c r="BA322">
        <v>5.6000000000000001E-2</v>
      </c>
      <c r="BB322" s="1">
        <v>1726.15</v>
      </c>
      <c r="BC322">
        <v>0.10829999999999999</v>
      </c>
      <c r="BD322" s="1">
        <v>15944.37</v>
      </c>
      <c r="BE322" s="1">
        <v>6343.4</v>
      </c>
      <c r="BF322">
        <v>2.9647999999999999</v>
      </c>
      <c r="BG322">
        <v>0.48830000000000001</v>
      </c>
      <c r="BH322">
        <v>0.1991</v>
      </c>
      <c r="BI322">
        <v>0.27779999999999999</v>
      </c>
      <c r="BJ322">
        <v>2.5499999999999998E-2</v>
      </c>
      <c r="BK322">
        <v>9.4000000000000004E-3</v>
      </c>
    </row>
    <row r="323" spans="1:63" x14ac:dyDescent="0.25">
      <c r="A323" t="s">
        <v>324</v>
      </c>
      <c r="B323">
        <v>50153</v>
      </c>
      <c r="C323">
        <v>69.569999999999993</v>
      </c>
      <c r="D323">
        <v>11.2</v>
      </c>
      <c r="E323">
        <v>779.42</v>
      </c>
      <c r="F323">
        <v>743.14</v>
      </c>
      <c r="G323">
        <v>2.0999999999999999E-3</v>
      </c>
      <c r="H323">
        <v>5.9999999999999995E-4</v>
      </c>
      <c r="I323">
        <v>4.1000000000000003E-3</v>
      </c>
      <c r="J323">
        <v>1E-3</v>
      </c>
      <c r="K323">
        <v>1.2200000000000001E-2</v>
      </c>
      <c r="L323">
        <v>0.95820000000000005</v>
      </c>
      <c r="M323">
        <v>2.18E-2</v>
      </c>
      <c r="N323">
        <v>0.37359999999999999</v>
      </c>
      <c r="O323">
        <v>5.7000000000000002E-3</v>
      </c>
      <c r="P323">
        <v>0.1449</v>
      </c>
      <c r="Q323" s="1">
        <v>54617.5</v>
      </c>
      <c r="R323">
        <v>0.26050000000000001</v>
      </c>
      <c r="S323">
        <v>0.186</v>
      </c>
      <c r="T323">
        <v>0.55349999999999999</v>
      </c>
      <c r="U323">
        <v>7.76</v>
      </c>
      <c r="V323" s="1">
        <v>67451.39</v>
      </c>
      <c r="W323">
        <v>95.53</v>
      </c>
      <c r="X323" s="1">
        <v>225641.21</v>
      </c>
      <c r="Y323">
        <v>0.67349999999999999</v>
      </c>
      <c r="Z323">
        <v>7.22E-2</v>
      </c>
      <c r="AA323">
        <v>0.25430000000000003</v>
      </c>
      <c r="AB323">
        <v>0.32650000000000001</v>
      </c>
      <c r="AC323">
        <v>225.64</v>
      </c>
      <c r="AD323" s="1">
        <v>7312.13</v>
      </c>
      <c r="AE323">
        <v>637.15</v>
      </c>
      <c r="AF323" s="1">
        <v>180931.99</v>
      </c>
      <c r="AG323" t="s">
        <v>3</v>
      </c>
      <c r="AH323" s="1">
        <v>35160</v>
      </c>
      <c r="AI323" s="1">
        <v>54921.16</v>
      </c>
      <c r="AJ323">
        <v>43.27</v>
      </c>
      <c r="AK323">
        <v>27.59</v>
      </c>
      <c r="AL323">
        <v>31.26</v>
      </c>
      <c r="AM323">
        <v>4.58</v>
      </c>
      <c r="AN323" s="1">
        <v>1756.7</v>
      </c>
      <c r="AO323">
        <v>1.2374000000000001</v>
      </c>
      <c r="AP323" s="1">
        <v>1870.61</v>
      </c>
      <c r="AQ323" s="1">
        <v>2452.7399999999998</v>
      </c>
      <c r="AR323" s="1">
        <v>7099.49</v>
      </c>
      <c r="AS323">
        <v>743.74</v>
      </c>
      <c r="AT323">
        <v>325.39999999999998</v>
      </c>
      <c r="AU323" s="1">
        <v>12491.98</v>
      </c>
      <c r="AV323" s="1">
        <v>6365.94</v>
      </c>
      <c r="AW323">
        <v>0.40089999999999998</v>
      </c>
      <c r="AX323" s="1">
        <v>6757.35</v>
      </c>
      <c r="AY323">
        <v>0.42559999999999998</v>
      </c>
      <c r="AZ323" s="1">
        <v>1850.19</v>
      </c>
      <c r="BA323">
        <v>0.11650000000000001</v>
      </c>
      <c r="BB323">
        <v>903.73</v>
      </c>
      <c r="BC323">
        <v>5.6899999999999999E-2</v>
      </c>
      <c r="BD323" s="1">
        <v>15877.2</v>
      </c>
      <c r="BE323" s="1">
        <v>4994</v>
      </c>
      <c r="BF323">
        <v>1.2868999999999999</v>
      </c>
      <c r="BG323">
        <v>0.50219999999999998</v>
      </c>
      <c r="BH323">
        <v>0.22209999999999999</v>
      </c>
      <c r="BI323">
        <v>0.21829999999999999</v>
      </c>
      <c r="BJ323">
        <v>2.9000000000000001E-2</v>
      </c>
      <c r="BK323">
        <v>2.8400000000000002E-2</v>
      </c>
    </row>
    <row r="324" spans="1:63" x14ac:dyDescent="0.25">
      <c r="A324" t="s">
        <v>325</v>
      </c>
      <c r="B324">
        <v>44362</v>
      </c>
      <c r="C324">
        <v>20.76</v>
      </c>
      <c r="D324">
        <v>156.63</v>
      </c>
      <c r="E324" s="1">
        <v>3251.87</v>
      </c>
      <c r="F324" s="1">
        <v>3042.66</v>
      </c>
      <c r="G324">
        <v>2.81E-2</v>
      </c>
      <c r="H324">
        <v>1.1000000000000001E-3</v>
      </c>
      <c r="I324">
        <v>6.3399999999999998E-2</v>
      </c>
      <c r="J324">
        <v>1.4E-3</v>
      </c>
      <c r="K324">
        <v>6.6100000000000006E-2</v>
      </c>
      <c r="L324">
        <v>0.77449999999999997</v>
      </c>
      <c r="M324">
        <v>6.54E-2</v>
      </c>
      <c r="N324">
        <v>0.35610000000000003</v>
      </c>
      <c r="O324">
        <v>2.35E-2</v>
      </c>
      <c r="P324">
        <v>0.1457</v>
      </c>
      <c r="Q324" s="1">
        <v>67732.08</v>
      </c>
      <c r="R324">
        <v>0.1767</v>
      </c>
      <c r="S324">
        <v>0.17649999999999999</v>
      </c>
      <c r="T324">
        <v>0.64680000000000004</v>
      </c>
      <c r="U324">
        <v>22.33</v>
      </c>
      <c r="V324" s="1">
        <v>88677.34</v>
      </c>
      <c r="W324">
        <v>141.82</v>
      </c>
      <c r="X324" s="1">
        <v>191292.72</v>
      </c>
      <c r="Y324">
        <v>0.6794</v>
      </c>
      <c r="Z324">
        <v>0.28110000000000002</v>
      </c>
      <c r="AA324">
        <v>3.9600000000000003E-2</v>
      </c>
      <c r="AB324">
        <v>0.3206</v>
      </c>
      <c r="AC324">
        <v>191.29</v>
      </c>
      <c r="AD324" s="1">
        <v>8585.26</v>
      </c>
      <c r="AE324">
        <v>835.43</v>
      </c>
      <c r="AF324" s="1">
        <v>184741.92</v>
      </c>
      <c r="AG324" t="s">
        <v>3</v>
      </c>
      <c r="AH324" s="1">
        <v>38121</v>
      </c>
      <c r="AI324" s="1">
        <v>60652.23</v>
      </c>
      <c r="AJ324">
        <v>70.25</v>
      </c>
      <c r="AK324">
        <v>42.33</v>
      </c>
      <c r="AL324">
        <v>48.84</v>
      </c>
      <c r="AM324">
        <v>4.8600000000000003</v>
      </c>
      <c r="AN324" s="1">
        <v>2631.59</v>
      </c>
      <c r="AO324">
        <v>1.0034000000000001</v>
      </c>
      <c r="AP324" s="1">
        <v>1629.19</v>
      </c>
      <c r="AQ324" s="1">
        <v>1992.92</v>
      </c>
      <c r="AR324" s="1">
        <v>7418.74</v>
      </c>
      <c r="AS324">
        <v>793.15</v>
      </c>
      <c r="AT324">
        <v>339.58</v>
      </c>
      <c r="AU324" s="1">
        <v>12173.59</v>
      </c>
      <c r="AV324" s="1">
        <v>4059.13</v>
      </c>
      <c r="AW324">
        <v>0.28999999999999998</v>
      </c>
      <c r="AX324" s="1">
        <v>8073.17</v>
      </c>
      <c r="AY324">
        <v>0.57679999999999998</v>
      </c>
      <c r="AZ324" s="1">
        <v>1110.6600000000001</v>
      </c>
      <c r="BA324">
        <v>7.9399999999999998E-2</v>
      </c>
      <c r="BB324">
        <v>753.39</v>
      </c>
      <c r="BC324">
        <v>5.3800000000000001E-2</v>
      </c>
      <c r="BD324" s="1">
        <v>13996.35</v>
      </c>
      <c r="BE324" s="1">
        <v>2266.27</v>
      </c>
      <c r="BF324">
        <v>0.42549999999999999</v>
      </c>
      <c r="BG324">
        <v>0.56459999999999999</v>
      </c>
      <c r="BH324">
        <v>0.23180000000000001</v>
      </c>
      <c r="BI324">
        <v>0.16569999999999999</v>
      </c>
      <c r="BJ324">
        <v>2.2499999999999999E-2</v>
      </c>
      <c r="BK324">
        <v>1.54E-2</v>
      </c>
    </row>
    <row r="325" spans="1:63" x14ac:dyDescent="0.25">
      <c r="A325" t="s">
        <v>326</v>
      </c>
      <c r="B325">
        <v>44370</v>
      </c>
      <c r="C325">
        <v>26.48</v>
      </c>
      <c r="D325">
        <v>212.67</v>
      </c>
      <c r="E325" s="1">
        <v>5630.75</v>
      </c>
      <c r="F325" s="1">
        <v>5540.22</v>
      </c>
      <c r="G325">
        <v>5.5899999999999998E-2</v>
      </c>
      <c r="H325">
        <v>8.0000000000000004E-4</v>
      </c>
      <c r="I325">
        <v>0.12620000000000001</v>
      </c>
      <c r="J325">
        <v>1.1999999999999999E-3</v>
      </c>
      <c r="K325">
        <v>5.0200000000000002E-2</v>
      </c>
      <c r="L325">
        <v>0.70530000000000004</v>
      </c>
      <c r="M325">
        <v>6.0499999999999998E-2</v>
      </c>
      <c r="N325">
        <v>0.21890000000000001</v>
      </c>
      <c r="O325">
        <v>3.3599999999999998E-2</v>
      </c>
      <c r="P325">
        <v>0.13109999999999999</v>
      </c>
      <c r="Q325" s="1">
        <v>74951.37</v>
      </c>
      <c r="R325">
        <v>0.16830000000000001</v>
      </c>
      <c r="S325">
        <v>0.2021</v>
      </c>
      <c r="T325">
        <v>0.62960000000000005</v>
      </c>
      <c r="U325">
        <v>34.97</v>
      </c>
      <c r="V325" s="1">
        <v>97956.21</v>
      </c>
      <c r="W325">
        <v>159.37</v>
      </c>
      <c r="X325" s="1">
        <v>227476.4</v>
      </c>
      <c r="Y325">
        <v>0.75849999999999995</v>
      </c>
      <c r="Z325">
        <v>0.2102</v>
      </c>
      <c r="AA325">
        <v>3.1199999999999999E-2</v>
      </c>
      <c r="AB325">
        <v>0.24149999999999999</v>
      </c>
      <c r="AC325">
        <v>227.48</v>
      </c>
      <c r="AD325" s="1">
        <v>10008.33</v>
      </c>
      <c r="AE325">
        <v>999.11</v>
      </c>
      <c r="AF325" s="1">
        <v>233100</v>
      </c>
      <c r="AG325" t="s">
        <v>3</v>
      </c>
      <c r="AH325" s="1">
        <v>47506</v>
      </c>
      <c r="AI325" s="1">
        <v>91911.38</v>
      </c>
      <c r="AJ325">
        <v>77.91</v>
      </c>
      <c r="AK325">
        <v>41.98</v>
      </c>
      <c r="AL325">
        <v>48.15</v>
      </c>
      <c r="AM325">
        <v>4.88</v>
      </c>
      <c r="AN325" s="1">
        <v>1663.11</v>
      </c>
      <c r="AO325">
        <v>0.78520000000000001</v>
      </c>
      <c r="AP325" s="1">
        <v>1597.05</v>
      </c>
      <c r="AQ325" s="1">
        <v>2101.23</v>
      </c>
      <c r="AR325" s="1">
        <v>7742.87</v>
      </c>
      <c r="AS325">
        <v>903.26</v>
      </c>
      <c r="AT325">
        <v>434.37</v>
      </c>
      <c r="AU325" s="1">
        <v>12778.79</v>
      </c>
      <c r="AV325" s="1">
        <v>3289.14</v>
      </c>
      <c r="AW325">
        <v>0.2392</v>
      </c>
      <c r="AX325" s="1">
        <v>9011.48</v>
      </c>
      <c r="AY325">
        <v>0.65529999999999999</v>
      </c>
      <c r="AZ325">
        <v>938.38</v>
      </c>
      <c r="BA325">
        <v>6.8199999999999997E-2</v>
      </c>
      <c r="BB325">
        <v>512.35</v>
      </c>
      <c r="BC325">
        <v>3.73E-2</v>
      </c>
      <c r="BD325" s="1">
        <v>13751.36</v>
      </c>
      <c r="BE325" s="1">
        <v>1825.27</v>
      </c>
      <c r="BF325">
        <v>0.21820000000000001</v>
      </c>
      <c r="BG325">
        <v>0.59699999999999998</v>
      </c>
      <c r="BH325">
        <v>0.2324</v>
      </c>
      <c r="BI325">
        <v>0.13100000000000001</v>
      </c>
      <c r="BJ325">
        <v>2.4400000000000002E-2</v>
      </c>
      <c r="BK325">
        <v>1.52E-2</v>
      </c>
    </row>
    <row r="326" spans="1:63" x14ac:dyDescent="0.25">
      <c r="A326" t="s">
        <v>327</v>
      </c>
      <c r="B326">
        <v>48850</v>
      </c>
      <c r="C326">
        <v>115.19</v>
      </c>
      <c r="D326">
        <v>18.3</v>
      </c>
      <c r="E326" s="1">
        <v>2107.77</v>
      </c>
      <c r="F326" s="1">
        <v>1997.36</v>
      </c>
      <c r="G326">
        <v>2.5999999999999999E-3</v>
      </c>
      <c r="H326">
        <v>5.0000000000000001E-4</v>
      </c>
      <c r="I326">
        <v>3.5200000000000002E-2</v>
      </c>
      <c r="J326">
        <v>1.1000000000000001E-3</v>
      </c>
      <c r="K326">
        <v>1.7000000000000001E-2</v>
      </c>
      <c r="L326">
        <v>0.88549999999999995</v>
      </c>
      <c r="M326">
        <v>5.8200000000000002E-2</v>
      </c>
      <c r="N326">
        <v>0.85780000000000001</v>
      </c>
      <c r="O326">
        <v>1.4E-3</v>
      </c>
      <c r="P326">
        <v>0.17630000000000001</v>
      </c>
      <c r="Q326" s="1">
        <v>58865.63</v>
      </c>
      <c r="R326">
        <v>0.2044</v>
      </c>
      <c r="S326">
        <v>0.2006</v>
      </c>
      <c r="T326">
        <v>0.59499999999999997</v>
      </c>
      <c r="U326">
        <v>16.14</v>
      </c>
      <c r="V326" s="1">
        <v>82498.59</v>
      </c>
      <c r="W326">
        <v>126.65</v>
      </c>
      <c r="X326" s="1">
        <v>138089.44</v>
      </c>
      <c r="Y326">
        <v>0.67749999999999999</v>
      </c>
      <c r="Z326">
        <v>0.14699999999999999</v>
      </c>
      <c r="AA326">
        <v>0.17549999999999999</v>
      </c>
      <c r="AB326">
        <v>0.32250000000000001</v>
      </c>
      <c r="AC326">
        <v>138.09</v>
      </c>
      <c r="AD326" s="1">
        <v>3804.65</v>
      </c>
      <c r="AE326">
        <v>403.61</v>
      </c>
      <c r="AF326" s="1">
        <v>111472.9</v>
      </c>
      <c r="AG326" t="s">
        <v>3</v>
      </c>
      <c r="AH326" s="1">
        <v>30036</v>
      </c>
      <c r="AI326" s="1">
        <v>46367.93</v>
      </c>
      <c r="AJ326">
        <v>34.92</v>
      </c>
      <c r="AK326">
        <v>24.32</v>
      </c>
      <c r="AL326">
        <v>27.17</v>
      </c>
      <c r="AM326">
        <v>4.01</v>
      </c>
      <c r="AN326" s="1">
        <v>1143.22</v>
      </c>
      <c r="AO326">
        <v>0.9647</v>
      </c>
      <c r="AP326" s="1">
        <v>1533.31</v>
      </c>
      <c r="AQ326" s="1">
        <v>2362.83</v>
      </c>
      <c r="AR326" s="1">
        <v>7586.72</v>
      </c>
      <c r="AS326">
        <v>724.73</v>
      </c>
      <c r="AT326">
        <v>391.98</v>
      </c>
      <c r="AU326" s="1">
        <v>12599.56</v>
      </c>
      <c r="AV326" s="1">
        <v>8423.58</v>
      </c>
      <c r="AW326">
        <v>0.5837</v>
      </c>
      <c r="AX326" s="1">
        <v>3575.27</v>
      </c>
      <c r="AY326">
        <v>0.2477</v>
      </c>
      <c r="AZ326" s="1">
        <v>1002.73</v>
      </c>
      <c r="BA326">
        <v>6.9500000000000006E-2</v>
      </c>
      <c r="BB326" s="1">
        <v>1430.87</v>
      </c>
      <c r="BC326">
        <v>9.9099999999999994E-2</v>
      </c>
      <c r="BD326" s="1">
        <v>14432.45</v>
      </c>
      <c r="BE326" s="1">
        <v>6851.47</v>
      </c>
      <c r="BF326">
        <v>2.63</v>
      </c>
      <c r="BG326">
        <v>0.52490000000000003</v>
      </c>
      <c r="BH326">
        <v>0.23730000000000001</v>
      </c>
      <c r="BI326">
        <v>0.1918</v>
      </c>
      <c r="BJ326">
        <v>3.1800000000000002E-2</v>
      </c>
      <c r="BK326">
        <v>1.41E-2</v>
      </c>
    </row>
    <row r="327" spans="1:63" x14ac:dyDescent="0.25">
      <c r="A327" t="s">
        <v>328</v>
      </c>
      <c r="B327">
        <v>47456</v>
      </c>
      <c r="C327">
        <v>83.67</v>
      </c>
      <c r="D327">
        <v>8.24</v>
      </c>
      <c r="E327">
        <v>689.48</v>
      </c>
      <c r="F327">
        <v>688.19</v>
      </c>
      <c r="G327">
        <v>3.8E-3</v>
      </c>
      <c r="H327">
        <v>4.0000000000000002E-4</v>
      </c>
      <c r="I327">
        <v>7.0000000000000001E-3</v>
      </c>
      <c r="J327">
        <v>5.9999999999999995E-4</v>
      </c>
      <c r="K327">
        <v>7.1599999999999997E-2</v>
      </c>
      <c r="L327">
        <v>0.88580000000000003</v>
      </c>
      <c r="M327">
        <v>3.0800000000000001E-2</v>
      </c>
      <c r="N327">
        <v>0.3327</v>
      </c>
      <c r="O327">
        <v>4.0000000000000001E-3</v>
      </c>
      <c r="P327">
        <v>0.14710000000000001</v>
      </c>
      <c r="Q327" s="1">
        <v>57792.84</v>
      </c>
      <c r="R327">
        <v>0.19889999999999999</v>
      </c>
      <c r="S327">
        <v>0.16750000000000001</v>
      </c>
      <c r="T327">
        <v>0.63370000000000004</v>
      </c>
      <c r="U327">
        <v>8.1999999999999993</v>
      </c>
      <c r="V327" s="1">
        <v>66344.850000000006</v>
      </c>
      <c r="W327">
        <v>81.37</v>
      </c>
      <c r="X327" s="1">
        <v>230563.62</v>
      </c>
      <c r="Y327">
        <v>0.63460000000000005</v>
      </c>
      <c r="Z327">
        <v>4.5999999999999999E-2</v>
      </c>
      <c r="AA327">
        <v>0.31929999999999997</v>
      </c>
      <c r="AB327">
        <v>0.3654</v>
      </c>
      <c r="AC327">
        <v>230.56</v>
      </c>
      <c r="AD327" s="1">
        <v>6865.46</v>
      </c>
      <c r="AE327">
        <v>513.38</v>
      </c>
      <c r="AF327" s="1">
        <v>169004.04</v>
      </c>
      <c r="AG327" t="s">
        <v>3</v>
      </c>
      <c r="AH327" s="1">
        <v>36422</v>
      </c>
      <c r="AI327" s="1">
        <v>55147.39</v>
      </c>
      <c r="AJ327">
        <v>39</v>
      </c>
      <c r="AK327">
        <v>24.5</v>
      </c>
      <c r="AL327">
        <v>30.02</v>
      </c>
      <c r="AM327">
        <v>4.28</v>
      </c>
      <c r="AN327" s="1">
        <v>1836.5</v>
      </c>
      <c r="AO327">
        <v>1.6254999999999999</v>
      </c>
      <c r="AP327" s="1">
        <v>1933.08</v>
      </c>
      <c r="AQ327" s="1">
        <v>2392.94</v>
      </c>
      <c r="AR327" s="1">
        <v>7392.27</v>
      </c>
      <c r="AS327">
        <v>606.39</v>
      </c>
      <c r="AT327">
        <v>346.41</v>
      </c>
      <c r="AU327" s="1">
        <v>12671.08</v>
      </c>
      <c r="AV327" s="1">
        <v>6909.96</v>
      </c>
      <c r="AW327">
        <v>0.4284</v>
      </c>
      <c r="AX327" s="1">
        <v>6629.72</v>
      </c>
      <c r="AY327">
        <v>0.41099999999999998</v>
      </c>
      <c r="AZ327" s="1">
        <v>1844.18</v>
      </c>
      <c r="BA327">
        <v>0.1143</v>
      </c>
      <c r="BB327">
        <v>746.32</v>
      </c>
      <c r="BC327">
        <v>4.6300000000000001E-2</v>
      </c>
      <c r="BD327" s="1">
        <v>16130.19</v>
      </c>
      <c r="BE327" s="1">
        <v>5735.48</v>
      </c>
      <c r="BF327">
        <v>1.7971999999999999</v>
      </c>
      <c r="BG327">
        <v>0.52110000000000001</v>
      </c>
      <c r="BH327">
        <v>0.2114</v>
      </c>
      <c r="BI327">
        <v>0.2051</v>
      </c>
      <c r="BJ327">
        <v>3.1399999999999997E-2</v>
      </c>
      <c r="BK327">
        <v>3.1E-2</v>
      </c>
    </row>
    <row r="328" spans="1:63" x14ac:dyDescent="0.25">
      <c r="A328" t="s">
        <v>329</v>
      </c>
      <c r="B328">
        <v>50229</v>
      </c>
      <c r="C328">
        <v>13.81</v>
      </c>
      <c r="D328">
        <v>96.93</v>
      </c>
      <c r="E328" s="1">
        <v>1338.62</v>
      </c>
      <c r="F328" s="1">
        <v>1311.69</v>
      </c>
      <c r="G328">
        <v>1.03E-2</v>
      </c>
      <c r="H328">
        <v>5.0000000000000001E-4</v>
      </c>
      <c r="I328">
        <v>1.8599999999999998E-2</v>
      </c>
      <c r="J328">
        <v>8.0000000000000004E-4</v>
      </c>
      <c r="K328">
        <v>4.24E-2</v>
      </c>
      <c r="L328">
        <v>0.88229999999999997</v>
      </c>
      <c r="M328">
        <v>4.5100000000000001E-2</v>
      </c>
      <c r="N328">
        <v>0.41930000000000001</v>
      </c>
      <c r="O328">
        <v>7.4000000000000003E-3</v>
      </c>
      <c r="P328">
        <v>0.14280000000000001</v>
      </c>
      <c r="Q328" s="1">
        <v>60052.17</v>
      </c>
      <c r="R328">
        <v>0.2039</v>
      </c>
      <c r="S328">
        <v>0.18940000000000001</v>
      </c>
      <c r="T328">
        <v>0.60660000000000003</v>
      </c>
      <c r="U328">
        <v>11.01</v>
      </c>
      <c r="V328" s="1">
        <v>80060.27</v>
      </c>
      <c r="W328">
        <v>118.06</v>
      </c>
      <c r="X328" s="1">
        <v>175080.7</v>
      </c>
      <c r="Y328">
        <v>0.70499999999999996</v>
      </c>
      <c r="Z328">
        <v>0.2203</v>
      </c>
      <c r="AA328">
        <v>7.4700000000000003E-2</v>
      </c>
      <c r="AB328">
        <v>0.29499999999999998</v>
      </c>
      <c r="AC328">
        <v>175.08</v>
      </c>
      <c r="AD328" s="1">
        <v>6768.24</v>
      </c>
      <c r="AE328">
        <v>718.85</v>
      </c>
      <c r="AF328" s="1">
        <v>141556.15</v>
      </c>
      <c r="AG328" t="s">
        <v>3</v>
      </c>
      <c r="AH328" s="1">
        <v>33840</v>
      </c>
      <c r="AI328" s="1">
        <v>54822.5</v>
      </c>
      <c r="AJ328">
        <v>57.01</v>
      </c>
      <c r="AK328">
        <v>34.65</v>
      </c>
      <c r="AL328">
        <v>43.88</v>
      </c>
      <c r="AM328">
        <v>4.6500000000000004</v>
      </c>
      <c r="AN328">
        <v>837.41</v>
      </c>
      <c r="AO328">
        <v>1.0134000000000001</v>
      </c>
      <c r="AP328" s="1">
        <v>1644.59</v>
      </c>
      <c r="AQ328" s="1">
        <v>1993.28</v>
      </c>
      <c r="AR328" s="1">
        <v>6758.96</v>
      </c>
      <c r="AS328">
        <v>704.23</v>
      </c>
      <c r="AT328">
        <v>395.86</v>
      </c>
      <c r="AU328" s="1">
        <v>11496.91</v>
      </c>
      <c r="AV328" s="1">
        <v>5307.45</v>
      </c>
      <c r="AW328">
        <v>0.38200000000000001</v>
      </c>
      <c r="AX328" s="1">
        <v>6050.32</v>
      </c>
      <c r="AY328">
        <v>0.43540000000000001</v>
      </c>
      <c r="AZ328" s="1">
        <v>1739.1</v>
      </c>
      <c r="BA328">
        <v>0.12520000000000001</v>
      </c>
      <c r="BB328">
        <v>797.68</v>
      </c>
      <c r="BC328">
        <v>5.74E-2</v>
      </c>
      <c r="BD328" s="1">
        <v>13894.55</v>
      </c>
      <c r="BE328" s="1">
        <v>4173.88</v>
      </c>
      <c r="BF328">
        <v>0.98829999999999996</v>
      </c>
      <c r="BG328">
        <v>0.52580000000000005</v>
      </c>
      <c r="BH328">
        <v>0.22800000000000001</v>
      </c>
      <c r="BI328">
        <v>0.20269999999999999</v>
      </c>
      <c r="BJ328">
        <v>2.5999999999999999E-2</v>
      </c>
      <c r="BK328">
        <v>1.7500000000000002E-2</v>
      </c>
    </row>
    <row r="329" spans="1:63" x14ac:dyDescent="0.25">
      <c r="A329" t="s">
        <v>330</v>
      </c>
      <c r="B329">
        <v>45484</v>
      </c>
      <c r="C329">
        <v>91.81</v>
      </c>
      <c r="D329">
        <v>9.69</v>
      </c>
      <c r="E329">
        <v>889.74</v>
      </c>
      <c r="F329">
        <v>878.69</v>
      </c>
      <c r="G329">
        <v>2.3999999999999998E-3</v>
      </c>
      <c r="H329">
        <v>5.0000000000000001E-4</v>
      </c>
      <c r="I329">
        <v>6.3E-3</v>
      </c>
      <c r="J329">
        <v>1E-3</v>
      </c>
      <c r="K329">
        <v>3.8600000000000002E-2</v>
      </c>
      <c r="L329">
        <v>0.92510000000000003</v>
      </c>
      <c r="M329">
        <v>2.6100000000000002E-2</v>
      </c>
      <c r="N329">
        <v>0.32240000000000002</v>
      </c>
      <c r="O329">
        <v>1E-3</v>
      </c>
      <c r="P329">
        <v>0.14779999999999999</v>
      </c>
      <c r="Q329" s="1">
        <v>58821.22</v>
      </c>
      <c r="R329">
        <v>0.20280000000000001</v>
      </c>
      <c r="S329">
        <v>0.1623</v>
      </c>
      <c r="T329">
        <v>0.63490000000000002</v>
      </c>
      <c r="U329">
        <v>9.1999999999999993</v>
      </c>
      <c r="V329" s="1">
        <v>68780.61</v>
      </c>
      <c r="W329">
        <v>92.8</v>
      </c>
      <c r="X329" s="1">
        <v>194787.5</v>
      </c>
      <c r="Y329">
        <v>0.74160000000000004</v>
      </c>
      <c r="Z329">
        <v>4.02E-2</v>
      </c>
      <c r="AA329">
        <v>0.21820000000000001</v>
      </c>
      <c r="AB329">
        <v>0.25840000000000002</v>
      </c>
      <c r="AC329">
        <v>194.79</v>
      </c>
      <c r="AD329" s="1">
        <v>5630.28</v>
      </c>
      <c r="AE329">
        <v>508.66</v>
      </c>
      <c r="AF329" s="1">
        <v>165442.56</v>
      </c>
      <c r="AG329" t="s">
        <v>3</v>
      </c>
      <c r="AH329" s="1">
        <v>37455</v>
      </c>
      <c r="AI329" s="1">
        <v>55865.83</v>
      </c>
      <c r="AJ329">
        <v>37.369999999999997</v>
      </c>
      <c r="AK329">
        <v>24.55</v>
      </c>
      <c r="AL329">
        <v>28.72</v>
      </c>
      <c r="AM329">
        <v>4.49</v>
      </c>
      <c r="AN329" s="1">
        <v>1818.97</v>
      </c>
      <c r="AO329">
        <v>1.4665999999999999</v>
      </c>
      <c r="AP329" s="1">
        <v>1685.2</v>
      </c>
      <c r="AQ329" s="1">
        <v>2381.7600000000002</v>
      </c>
      <c r="AR329" s="1">
        <v>7179.3</v>
      </c>
      <c r="AS329">
        <v>672.83</v>
      </c>
      <c r="AT329">
        <v>352.03</v>
      </c>
      <c r="AU329" s="1">
        <v>12271.12</v>
      </c>
      <c r="AV329" s="1">
        <v>6646.11</v>
      </c>
      <c r="AW329">
        <v>0.44740000000000002</v>
      </c>
      <c r="AX329" s="1">
        <v>5888.76</v>
      </c>
      <c r="AY329">
        <v>0.39639999999999997</v>
      </c>
      <c r="AZ329" s="1">
        <v>1666.66</v>
      </c>
      <c r="BA329">
        <v>0.11219999999999999</v>
      </c>
      <c r="BB329">
        <v>652.47</v>
      </c>
      <c r="BC329">
        <v>4.3900000000000002E-2</v>
      </c>
      <c r="BD329" s="1">
        <v>14854</v>
      </c>
      <c r="BE329" s="1">
        <v>5685.6</v>
      </c>
      <c r="BF329">
        <v>1.6501999999999999</v>
      </c>
      <c r="BG329">
        <v>0.52510000000000001</v>
      </c>
      <c r="BH329">
        <v>0.21629999999999999</v>
      </c>
      <c r="BI329">
        <v>0.1993</v>
      </c>
      <c r="BJ329">
        <v>3.0300000000000001E-2</v>
      </c>
      <c r="BK329">
        <v>2.9000000000000001E-2</v>
      </c>
    </row>
    <row r="330" spans="1:63" x14ac:dyDescent="0.25">
      <c r="A330" t="s">
        <v>331</v>
      </c>
      <c r="B330">
        <v>44388</v>
      </c>
      <c r="C330">
        <v>29.95</v>
      </c>
      <c r="D330">
        <v>182.72</v>
      </c>
      <c r="E330" s="1">
        <v>5473.04</v>
      </c>
      <c r="F330" s="1">
        <v>5346.88</v>
      </c>
      <c r="G330">
        <v>3.0599999999999999E-2</v>
      </c>
      <c r="H330">
        <v>5.0000000000000001E-4</v>
      </c>
      <c r="I330">
        <v>3.2000000000000001E-2</v>
      </c>
      <c r="J330">
        <v>1E-3</v>
      </c>
      <c r="K330">
        <v>3.78E-2</v>
      </c>
      <c r="L330">
        <v>0.85089999999999999</v>
      </c>
      <c r="M330">
        <v>4.7199999999999999E-2</v>
      </c>
      <c r="N330">
        <v>0.19350000000000001</v>
      </c>
      <c r="O330">
        <v>1.55E-2</v>
      </c>
      <c r="P330">
        <v>0.13059999999999999</v>
      </c>
      <c r="Q330" s="1">
        <v>72440.72</v>
      </c>
      <c r="R330">
        <v>0.16200000000000001</v>
      </c>
      <c r="S330">
        <v>0.19359999999999999</v>
      </c>
      <c r="T330">
        <v>0.64439999999999997</v>
      </c>
      <c r="U330">
        <v>31.25</v>
      </c>
      <c r="V330" s="1">
        <v>97999.360000000001</v>
      </c>
      <c r="W330">
        <v>172.21</v>
      </c>
      <c r="X330" s="1">
        <v>217153</v>
      </c>
      <c r="Y330">
        <v>0.78280000000000005</v>
      </c>
      <c r="Z330">
        <v>0.18190000000000001</v>
      </c>
      <c r="AA330">
        <v>3.5299999999999998E-2</v>
      </c>
      <c r="AB330">
        <v>0.2172</v>
      </c>
      <c r="AC330">
        <v>217.15</v>
      </c>
      <c r="AD330" s="1">
        <v>8592.18</v>
      </c>
      <c r="AE330">
        <v>905.47</v>
      </c>
      <c r="AF330" s="1">
        <v>209314.69</v>
      </c>
      <c r="AG330" t="s">
        <v>3</v>
      </c>
      <c r="AH330" s="1">
        <v>45017</v>
      </c>
      <c r="AI330" s="1">
        <v>81294.710000000006</v>
      </c>
      <c r="AJ330">
        <v>68.510000000000005</v>
      </c>
      <c r="AK330">
        <v>37.57</v>
      </c>
      <c r="AL330">
        <v>41.51</v>
      </c>
      <c r="AM330">
        <v>4.5199999999999996</v>
      </c>
      <c r="AN330">
        <v>0</v>
      </c>
      <c r="AO330">
        <v>0.75580000000000003</v>
      </c>
      <c r="AP330" s="1">
        <v>1441.23</v>
      </c>
      <c r="AQ330" s="1">
        <v>2038.41</v>
      </c>
      <c r="AR330" s="1">
        <v>7116.99</v>
      </c>
      <c r="AS330">
        <v>792.91</v>
      </c>
      <c r="AT330">
        <v>356.52</v>
      </c>
      <c r="AU330" s="1">
        <v>11746.06</v>
      </c>
      <c r="AV330" s="1">
        <v>3530.05</v>
      </c>
      <c r="AW330">
        <v>0.28139999999999998</v>
      </c>
      <c r="AX330" s="1">
        <v>7521.27</v>
      </c>
      <c r="AY330">
        <v>0.59950000000000003</v>
      </c>
      <c r="AZ330">
        <v>983.94</v>
      </c>
      <c r="BA330">
        <v>7.8399999999999997E-2</v>
      </c>
      <c r="BB330">
        <v>511.39</v>
      </c>
      <c r="BC330">
        <v>4.0800000000000003E-2</v>
      </c>
      <c r="BD330" s="1">
        <v>12546.65</v>
      </c>
      <c r="BE330" s="1">
        <v>2218.0100000000002</v>
      </c>
      <c r="BF330">
        <v>0.2969</v>
      </c>
      <c r="BG330">
        <v>0.59399999999999997</v>
      </c>
      <c r="BH330">
        <v>0.2329</v>
      </c>
      <c r="BI330">
        <v>0.1298</v>
      </c>
      <c r="BJ330">
        <v>2.64E-2</v>
      </c>
      <c r="BK330">
        <v>1.6899999999999998E-2</v>
      </c>
    </row>
    <row r="331" spans="1:63" x14ac:dyDescent="0.25">
      <c r="A331" t="s">
        <v>332</v>
      </c>
      <c r="B331">
        <v>48520</v>
      </c>
      <c r="C331">
        <v>153.76</v>
      </c>
      <c r="D331">
        <v>9.81</v>
      </c>
      <c r="E331" s="1">
        <v>1508.29</v>
      </c>
      <c r="F331" s="1">
        <v>1445.09</v>
      </c>
      <c r="G331">
        <v>1.9E-3</v>
      </c>
      <c r="H331">
        <v>2.9999999999999997E-4</v>
      </c>
      <c r="I331">
        <v>9.4000000000000004E-3</v>
      </c>
      <c r="J331">
        <v>1.1000000000000001E-3</v>
      </c>
      <c r="K331">
        <v>9.9000000000000008E-3</v>
      </c>
      <c r="L331">
        <v>0.95089999999999997</v>
      </c>
      <c r="M331">
        <v>2.6499999999999999E-2</v>
      </c>
      <c r="N331">
        <v>0.90629999999999999</v>
      </c>
      <c r="O331">
        <v>4.0000000000000002E-4</v>
      </c>
      <c r="P331">
        <v>0.17860000000000001</v>
      </c>
      <c r="Q331" s="1">
        <v>58004.12</v>
      </c>
      <c r="R331">
        <v>0.19139999999999999</v>
      </c>
      <c r="S331">
        <v>0.18820000000000001</v>
      </c>
      <c r="T331">
        <v>0.62039999999999995</v>
      </c>
      <c r="U331">
        <v>13.2</v>
      </c>
      <c r="V331" s="1">
        <v>79549.63</v>
      </c>
      <c r="W331">
        <v>109.58</v>
      </c>
      <c r="X331" s="1">
        <v>156373.71</v>
      </c>
      <c r="Y331">
        <v>0.56640000000000001</v>
      </c>
      <c r="Z331">
        <v>9.5000000000000001E-2</v>
      </c>
      <c r="AA331">
        <v>0.33860000000000001</v>
      </c>
      <c r="AB331">
        <v>0.43359999999999999</v>
      </c>
      <c r="AC331">
        <v>156.37</v>
      </c>
      <c r="AD331" s="1">
        <v>3712.42</v>
      </c>
      <c r="AE331">
        <v>322.63</v>
      </c>
      <c r="AF331" s="1">
        <v>124513.48</v>
      </c>
      <c r="AG331" t="s">
        <v>3</v>
      </c>
      <c r="AH331" s="1">
        <v>30784</v>
      </c>
      <c r="AI331" s="1">
        <v>46535.07</v>
      </c>
      <c r="AJ331">
        <v>28.27</v>
      </c>
      <c r="AK331">
        <v>22.04</v>
      </c>
      <c r="AL331">
        <v>23.57</v>
      </c>
      <c r="AM331">
        <v>3.78</v>
      </c>
      <c r="AN331">
        <v>0</v>
      </c>
      <c r="AO331">
        <v>0.79690000000000005</v>
      </c>
      <c r="AP331" s="1">
        <v>1732.32</v>
      </c>
      <c r="AQ331" s="1">
        <v>2756.36</v>
      </c>
      <c r="AR331" s="1">
        <v>7833.95</v>
      </c>
      <c r="AS331">
        <v>697.87</v>
      </c>
      <c r="AT331">
        <v>396.48</v>
      </c>
      <c r="AU331" s="1">
        <v>13416.97</v>
      </c>
      <c r="AV331" s="1">
        <v>9573.24</v>
      </c>
      <c r="AW331">
        <v>0.61880000000000002</v>
      </c>
      <c r="AX331" s="1">
        <v>3139.88</v>
      </c>
      <c r="AY331">
        <v>0.20300000000000001</v>
      </c>
      <c r="AZ331" s="1">
        <v>1190.44</v>
      </c>
      <c r="BA331">
        <v>7.6899999999999996E-2</v>
      </c>
      <c r="BB331" s="1">
        <v>1567.41</v>
      </c>
      <c r="BC331">
        <v>0.1013</v>
      </c>
      <c r="BD331" s="1">
        <v>15470.97</v>
      </c>
      <c r="BE331" s="1">
        <v>8387.5300000000007</v>
      </c>
      <c r="BF331">
        <v>3.5577000000000001</v>
      </c>
      <c r="BG331">
        <v>0.52100000000000002</v>
      </c>
      <c r="BH331">
        <v>0.24759999999999999</v>
      </c>
      <c r="BI331">
        <v>0.1759</v>
      </c>
      <c r="BJ331">
        <v>3.5200000000000002E-2</v>
      </c>
      <c r="BK331">
        <v>2.0299999999999999E-2</v>
      </c>
    </row>
    <row r="332" spans="1:63" x14ac:dyDescent="0.25">
      <c r="A332" t="s">
        <v>333</v>
      </c>
      <c r="B332">
        <v>45492</v>
      </c>
      <c r="C332">
        <v>29.57</v>
      </c>
      <c r="D332">
        <v>202.33</v>
      </c>
      <c r="E332" s="1">
        <v>5983.3</v>
      </c>
      <c r="F332" s="1">
        <v>5829.73</v>
      </c>
      <c r="G332">
        <v>2.3400000000000001E-2</v>
      </c>
      <c r="H332">
        <v>6.9999999999999999E-4</v>
      </c>
      <c r="I332">
        <v>4.1300000000000003E-2</v>
      </c>
      <c r="J332">
        <v>1.1999999999999999E-3</v>
      </c>
      <c r="K332">
        <v>4.2099999999999999E-2</v>
      </c>
      <c r="L332">
        <v>0.83330000000000004</v>
      </c>
      <c r="M332">
        <v>5.8099999999999999E-2</v>
      </c>
      <c r="N332">
        <v>0.26619999999999999</v>
      </c>
      <c r="O332">
        <v>1.7000000000000001E-2</v>
      </c>
      <c r="P332">
        <v>0.14030000000000001</v>
      </c>
      <c r="Q332" s="1">
        <v>70902.679999999993</v>
      </c>
      <c r="R332">
        <v>0.17269999999999999</v>
      </c>
      <c r="S332">
        <v>0.19670000000000001</v>
      </c>
      <c r="T332">
        <v>0.63060000000000005</v>
      </c>
      <c r="U332">
        <v>35.33</v>
      </c>
      <c r="V332" s="1">
        <v>99324.26</v>
      </c>
      <c r="W332">
        <v>166.42</v>
      </c>
      <c r="X332" s="1">
        <v>200048.94</v>
      </c>
      <c r="Y332">
        <v>0.74350000000000005</v>
      </c>
      <c r="Z332">
        <v>0.2122</v>
      </c>
      <c r="AA332">
        <v>4.4299999999999999E-2</v>
      </c>
      <c r="AB332">
        <v>0.25650000000000001</v>
      </c>
      <c r="AC332">
        <v>200.05</v>
      </c>
      <c r="AD332" s="1">
        <v>8037.72</v>
      </c>
      <c r="AE332">
        <v>860.09</v>
      </c>
      <c r="AF332" s="1">
        <v>188066.54</v>
      </c>
      <c r="AG332" t="s">
        <v>3</v>
      </c>
      <c r="AH332" s="1">
        <v>41690</v>
      </c>
      <c r="AI332" s="1">
        <v>69924.12</v>
      </c>
      <c r="AJ332">
        <v>65.930000000000007</v>
      </c>
      <c r="AK332">
        <v>37.47</v>
      </c>
      <c r="AL332">
        <v>42.85</v>
      </c>
      <c r="AM332">
        <v>4.25</v>
      </c>
      <c r="AN332" s="1">
        <v>2631.59</v>
      </c>
      <c r="AO332">
        <v>0.86750000000000005</v>
      </c>
      <c r="AP332" s="1">
        <v>1497.98</v>
      </c>
      <c r="AQ332" s="1">
        <v>2009.76</v>
      </c>
      <c r="AR332" s="1">
        <v>7122.91</v>
      </c>
      <c r="AS332">
        <v>831.42</v>
      </c>
      <c r="AT332">
        <v>359.98</v>
      </c>
      <c r="AU332" s="1">
        <v>11822.05</v>
      </c>
      <c r="AV332" s="1">
        <v>3790.01</v>
      </c>
      <c r="AW332">
        <v>0.30120000000000002</v>
      </c>
      <c r="AX332" s="1">
        <v>7274.52</v>
      </c>
      <c r="AY332">
        <v>0.57809999999999995</v>
      </c>
      <c r="AZ332">
        <v>930.8</v>
      </c>
      <c r="BA332">
        <v>7.3999999999999996E-2</v>
      </c>
      <c r="BB332">
        <v>588.88</v>
      </c>
      <c r="BC332">
        <v>4.6800000000000001E-2</v>
      </c>
      <c r="BD332" s="1">
        <v>12584.2</v>
      </c>
      <c r="BE332" s="1">
        <v>2418.2199999999998</v>
      </c>
      <c r="BF332">
        <v>0.38729999999999998</v>
      </c>
      <c r="BG332">
        <v>0.5897</v>
      </c>
      <c r="BH332">
        <v>0.2324</v>
      </c>
      <c r="BI332">
        <v>0.13789999999999999</v>
      </c>
      <c r="BJ332">
        <v>2.4500000000000001E-2</v>
      </c>
      <c r="BK332">
        <v>1.5599999999999999E-2</v>
      </c>
    </row>
    <row r="333" spans="1:63" x14ac:dyDescent="0.25">
      <c r="A333" t="s">
        <v>334</v>
      </c>
      <c r="B333">
        <v>48629</v>
      </c>
      <c r="C333">
        <v>101</v>
      </c>
      <c r="D333">
        <v>11.98</v>
      </c>
      <c r="E333" s="1">
        <v>1209.99</v>
      </c>
      <c r="F333" s="1">
        <v>1236.1300000000001</v>
      </c>
      <c r="G333">
        <v>3.0000000000000001E-3</v>
      </c>
      <c r="H333">
        <v>6.9999999999999999E-4</v>
      </c>
      <c r="I333">
        <v>4.7000000000000002E-3</v>
      </c>
      <c r="J333">
        <v>4.0000000000000002E-4</v>
      </c>
      <c r="K333">
        <v>1.26E-2</v>
      </c>
      <c r="L333">
        <v>0.95940000000000003</v>
      </c>
      <c r="M333">
        <v>1.9300000000000001E-2</v>
      </c>
      <c r="N333">
        <v>0.25369999999999998</v>
      </c>
      <c r="O333">
        <v>1.5E-3</v>
      </c>
      <c r="P333">
        <v>0.1246</v>
      </c>
      <c r="Q333" s="1">
        <v>59551.07</v>
      </c>
      <c r="R333">
        <v>0.19120000000000001</v>
      </c>
      <c r="S333">
        <v>0.18410000000000001</v>
      </c>
      <c r="T333">
        <v>0.62470000000000003</v>
      </c>
      <c r="U333">
        <v>9.98</v>
      </c>
      <c r="V333" s="1">
        <v>73978.94</v>
      </c>
      <c r="W333">
        <v>117.48</v>
      </c>
      <c r="X333" s="1">
        <v>202749.53</v>
      </c>
      <c r="Y333">
        <v>0.75670000000000004</v>
      </c>
      <c r="Z333">
        <v>8.8499999999999995E-2</v>
      </c>
      <c r="AA333">
        <v>0.15490000000000001</v>
      </c>
      <c r="AB333">
        <v>0.24329999999999999</v>
      </c>
      <c r="AC333">
        <v>202.75</v>
      </c>
      <c r="AD333" s="1">
        <v>5224.1400000000003</v>
      </c>
      <c r="AE333">
        <v>527.20000000000005</v>
      </c>
      <c r="AF333" s="1">
        <v>172831.3</v>
      </c>
      <c r="AG333" t="s">
        <v>3</v>
      </c>
      <c r="AH333" s="1">
        <v>39074</v>
      </c>
      <c r="AI333" s="1">
        <v>65486.48</v>
      </c>
      <c r="AJ333">
        <v>37.5</v>
      </c>
      <c r="AK333">
        <v>24.02</v>
      </c>
      <c r="AL333">
        <v>26.08</v>
      </c>
      <c r="AM333">
        <v>4.6900000000000004</v>
      </c>
      <c r="AN333" s="1">
        <v>1509.88</v>
      </c>
      <c r="AO333">
        <v>1.0779000000000001</v>
      </c>
      <c r="AP333" s="1">
        <v>1422.21</v>
      </c>
      <c r="AQ333" s="1">
        <v>2142.0300000000002</v>
      </c>
      <c r="AR333" s="1">
        <v>6663.02</v>
      </c>
      <c r="AS333">
        <v>564.66999999999996</v>
      </c>
      <c r="AT333">
        <v>447.1</v>
      </c>
      <c r="AU333" s="1">
        <v>11239.03</v>
      </c>
      <c r="AV333" s="1">
        <v>5633.96</v>
      </c>
      <c r="AW333">
        <v>0.43480000000000002</v>
      </c>
      <c r="AX333" s="1">
        <v>5143.88</v>
      </c>
      <c r="AY333">
        <v>0.39700000000000002</v>
      </c>
      <c r="AZ333" s="1">
        <v>1596.44</v>
      </c>
      <c r="BA333">
        <v>0.1232</v>
      </c>
      <c r="BB333">
        <v>582.41999999999996</v>
      </c>
      <c r="BC333">
        <v>4.4999999999999998E-2</v>
      </c>
      <c r="BD333" s="1">
        <v>12956.7</v>
      </c>
      <c r="BE333" s="1">
        <v>5172.8599999999997</v>
      </c>
      <c r="BF333">
        <v>1.2081</v>
      </c>
      <c r="BG333">
        <v>0.53300000000000003</v>
      </c>
      <c r="BH333">
        <v>0.23469999999999999</v>
      </c>
      <c r="BI333">
        <v>0.1807</v>
      </c>
      <c r="BJ333">
        <v>2.8400000000000002E-2</v>
      </c>
      <c r="BK333">
        <v>2.3199999999999998E-2</v>
      </c>
    </row>
    <row r="334" spans="1:63" x14ac:dyDescent="0.25">
      <c r="A334" t="s">
        <v>335</v>
      </c>
      <c r="B334">
        <v>46920</v>
      </c>
      <c r="C334">
        <v>198.52</v>
      </c>
      <c r="D334">
        <v>8.77</v>
      </c>
      <c r="E334" s="1">
        <v>1741.68</v>
      </c>
      <c r="F334" s="1">
        <v>1689.86</v>
      </c>
      <c r="G334">
        <v>3.0000000000000001E-3</v>
      </c>
      <c r="H334">
        <v>5.0000000000000001E-4</v>
      </c>
      <c r="I334">
        <v>6.6E-3</v>
      </c>
      <c r="J334">
        <v>8.9999999999999998E-4</v>
      </c>
      <c r="K334">
        <v>2.5600000000000001E-2</v>
      </c>
      <c r="L334">
        <v>0.93469999999999998</v>
      </c>
      <c r="M334">
        <v>2.8799999999999999E-2</v>
      </c>
      <c r="N334">
        <v>0.40229999999999999</v>
      </c>
      <c r="O334">
        <v>3.3E-3</v>
      </c>
      <c r="P334">
        <v>0.14949999999999999</v>
      </c>
      <c r="Q334" s="1">
        <v>56107.96</v>
      </c>
      <c r="R334">
        <v>0.188</v>
      </c>
      <c r="S334">
        <v>0.20319999999999999</v>
      </c>
      <c r="T334">
        <v>0.60880000000000001</v>
      </c>
      <c r="U334">
        <v>15.02</v>
      </c>
      <c r="V334" s="1">
        <v>71629.31</v>
      </c>
      <c r="W334">
        <v>111.32</v>
      </c>
      <c r="X334" s="1">
        <v>207905.15</v>
      </c>
      <c r="Y334">
        <v>0.66249999999999998</v>
      </c>
      <c r="Z334">
        <v>0.10780000000000001</v>
      </c>
      <c r="AA334">
        <v>0.2298</v>
      </c>
      <c r="AB334">
        <v>0.33750000000000002</v>
      </c>
      <c r="AC334">
        <v>207.91</v>
      </c>
      <c r="AD334" s="1">
        <v>5506.22</v>
      </c>
      <c r="AE334">
        <v>468.68</v>
      </c>
      <c r="AF334" s="1">
        <v>178808.55</v>
      </c>
      <c r="AG334" t="s">
        <v>3</v>
      </c>
      <c r="AH334" s="1">
        <v>34843</v>
      </c>
      <c r="AI334" s="1">
        <v>54070.41</v>
      </c>
      <c r="AJ334">
        <v>35.36</v>
      </c>
      <c r="AK334">
        <v>23.46</v>
      </c>
      <c r="AL334">
        <v>27.41</v>
      </c>
      <c r="AM334">
        <v>4</v>
      </c>
      <c r="AN334" s="1">
        <v>1246.8499999999999</v>
      </c>
      <c r="AO334">
        <v>1.119</v>
      </c>
      <c r="AP334" s="1">
        <v>1494.41</v>
      </c>
      <c r="AQ334" s="1">
        <v>2236.4499999999998</v>
      </c>
      <c r="AR334" s="1">
        <v>6617.52</v>
      </c>
      <c r="AS334">
        <v>580.09</v>
      </c>
      <c r="AT334">
        <v>314.02999999999997</v>
      </c>
      <c r="AU334" s="1">
        <v>11242.51</v>
      </c>
      <c r="AV334" s="1">
        <v>6307.25</v>
      </c>
      <c r="AW334">
        <v>0.4677</v>
      </c>
      <c r="AX334" s="1">
        <v>4950.6899999999996</v>
      </c>
      <c r="AY334">
        <v>0.36709999999999998</v>
      </c>
      <c r="AZ334" s="1">
        <v>1369.84</v>
      </c>
      <c r="BA334">
        <v>0.1016</v>
      </c>
      <c r="BB334">
        <v>857.24</v>
      </c>
      <c r="BC334">
        <v>6.3600000000000004E-2</v>
      </c>
      <c r="BD334" s="1">
        <v>13485.02</v>
      </c>
      <c r="BE334" s="1">
        <v>5417.65</v>
      </c>
      <c r="BF334">
        <v>1.6032</v>
      </c>
      <c r="BG334">
        <v>0.52900000000000003</v>
      </c>
      <c r="BH334">
        <v>0.24110000000000001</v>
      </c>
      <c r="BI334">
        <v>0.17330000000000001</v>
      </c>
      <c r="BJ334">
        <v>3.2099999999999997E-2</v>
      </c>
      <c r="BK334">
        <v>2.4400000000000002E-2</v>
      </c>
    </row>
    <row r="335" spans="1:63" x14ac:dyDescent="0.25">
      <c r="A335" t="s">
        <v>336</v>
      </c>
      <c r="B335">
        <v>44396</v>
      </c>
      <c r="C335">
        <v>28.95</v>
      </c>
      <c r="D335">
        <v>183.94</v>
      </c>
      <c r="E335" s="1">
        <v>5325.42</v>
      </c>
      <c r="F335" s="1">
        <v>5124.33</v>
      </c>
      <c r="G335">
        <v>2.2599999999999999E-2</v>
      </c>
      <c r="H335">
        <v>1E-3</v>
      </c>
      <c r="I335">
        <v>7.3099999999999998E-2</v>
      </c>
      <c r="J335">
        <v>1.4E-3</v>
      </c>
      <c r="K335">
        <v>5.4399999999999997E-2</v>
      </c>
      <c r="L335">
        <v>0.77849999999999997</v>
      </c>
      <c r="M335">
        <v>6.9099999999999995E-2</v>
      </c>
      <c r="N335">
        <v>0.35849999999999999</v>
      </c>
      <c r="O335">
        <v>1.9400000000000001E-2</v>
      </c>
      <c r="P335">
        <v>0.15029999999999999</v>
      </c>
      <c r="Q335" s="1">
        <v>68544.34</v>
      </c>
      <c r="R335">
        <v>0.17929999999999999</v>
      </c>
      <c r="S335">
        <v>0.18340000000000001</v>
      </c>
      <c r="T335">
        <v>0.63729999999999998</v>
      </c>
      <c r="U335">
        <v>32.200000000000003</v>
      </c>
      <c r="V335" s="1">
        <v>95672.97</v>
      </c>
      <c r="W335">
        <v>162.29</v>
      </c>
      <c r="X335" s="1">
        <v>184383.2</v>
      </c>
      <c r="Y335">
        <v>0.71609999999999996</v>
      </c>
      <c r="Z335">
        <v>0.2382</v>
      </c>
      <c r="AA335">
        <v>4.5699999999999998E-2</v>
      </c>
      <c r="AB335">
        <v>0.28389999999999999</v>
      </c>
      <c r="AC335">
        <v>184.38</v>
      </c>
      <c r="AD335" s="1">
        <v>7711.33</v>
      </c>
      <c r="AE335">
        <v>807.46</v>
      </c>
      <c r="AF335" s="1">
        <v>175021.32</v>
      </c>
      <c r="AG335" t="s">
        <v>3</v>
      </c>
      <c r="AH335" s="1">
        <v>38043</v>
      </c>
      <c r="AI335" s="1">
        <v>62093.22</v>
      </c>
      <c r="AJ335">
        <v>66.83</v>
      </c>
      <c r="AK335">
        <v>39.31</v>
      </c>
      <c r="AL335">
        <v>45.52</v>
      </c>
      <c r="AM335">
        <v>4.78</v>
      </c>
      <c r="AN335" s="1">
        <v>2631.59</v>
      </c>
      <c r="AO335">
        <v>0.93330000000000002</v>
      </c>
      <c r="AP335" s="1">
        <v>1500.51</v>
      </c>
      <c r="AQ335" s="1">
        <v>2005.74</v>
      </c>
      <c r="AR335" s="1">
        <v>7248.44</v>
      </c>
      <c r="AS335">
        <v>803.43</v>
      </c>
      <c r="AT335">
        <v>362.28</v>
      </c>
      <c r="AU335" s="1">
        <v>11920.41</v>
      </c>
      <c r="AV335" s="1">
        <v>4150.42</v>
      </c>
      <c r="AW335">
        <v>0.31859999999999999</v>
      </c>
      <c r="AX335" s="1">
        <v>7110.88</v>
      </c>
      <c r="AY335">
        <v>0.54590000000000005</v>
      </c>
      <c r="AZ335" s="1">
        <v>1020.28</v>
      </c>
      <c r="BA335">
        <v>7.8299999999999995E-2</v>
      </c>
      <c r="BB335">
        <v>744.86</v>
      </c>
      <c r="BC335">
        <v>5.7200000000000001E-2</v>
      </c>
      <c r="BD335" s="1">
        <v>13026.45</v>
      </c>
      <c r="BE335" s="1">
        <v>2562.89</v>
      </c>
      <c r="BF335">
        <v>0.4642</v>
      </c>
      <c r="BG335">
        <v>0.5726</v>
      </c>
      <c r="BH335">
        <v>0.22950000000000001</v>
      </c>
      <c r="BI335">
        <v>0.15959999999999999</v>
      </c>
      <c r="BJ335">
        <v>2.2700000000000001E-2</v>
      </c>
      <c r="BK335">
        <v>1.5599999999999999E-2</v>
      </c>
    </row>
    <row r="336" spans="1:63" x14ac:dyDescent="0.25">
      <c r="A336" t="s">
        <v>337</v>
      </c>
      <c r="B336">
        <v>44404</v>
      </c>
      <c r="C336">
        <v>15</v>
      </c>
      <c r="D336">
        <v>391.22</v>
      </c>
      <c r="E336" s="1">
        <v>5868.26</v>
      </c>
      <c r="F336" s="1">
        <v>4482.49</v>
      </c>
      <c r="G336">
        <v>3.5000000000000001E-3</v>
      </c>
      <c r="H336">
        <v>6.9999999999999999E-4</v>
      </c>
      <c r="I336">
        <v>0.35460000000000003</v>
      </c>
      <c r="J336">
        <v>1.5E-3</v>
      </c>
      <c r="K336">
        <v>0.109</v>
      </c>
      <c r="L336">
        <v>0.41560000000000002</v>
      </c>
      <c r="M336">
        <v>0.1152</v>
      </c>
      <c r="N336">
        <v>0.8589</v>
      </c>
      <c r="O336">
        <v>4.7E-2</v>
      </c>
      <c r="P336">
        <v>0.1898</v>
      </c>
      <c r="Q336" s="1">
        <v>60503.49</v>
      </c>
      <c r="R336">
        <v>0.28110000000000002</v>
      </c>
      <c r="S336">
        <v>0.18490000000000001</v>
      </c>
      <c r="T336">
        <v>0.53400000000000003</v>
      </c>
      <c r="U336">
        <v>38.9</v>
      </c>
      <c r="V336" s="1">
        <v>82632.38</v>
      </c>
      <c r="W336">
        <v>148.94</v>
      </c>
      <c r="X336" s="1">
        <v>80312.31</v>
      </c>
      <c r="Y336">
        <v>0.65300000000000002</v>
      </c>
      <c r="Z336">
        <v>0.27060000000000001</v>
      </c>
      <c r="AA336">
        <v>7.6399999999999996E-2</v>
      </c>
      <c r="AB336">
        <v>0.34699999999999998</v>
      </c>
      <c r="AC336">
        <v>80.31</v>
      </c>
      <c r="AD336" s="1">
        <v>3452.09</v>
      </c>
      <c r="AE336">
        <v>429.48</v>
      </c>
      <c r="AF336" s="1">
        <v>72684.61</v>
      </c>
      <c r="AG336" t="s">
        <v>3</v>
      </c>
      <c r="AH336" s="1">
        <v>26876</v>
      </c>
      <c r="AI336" s="1">
        <v>39492.800000000003</v>
      </c>
      <c r="AJ336">
        <v>59.78</v>
      </c>
      <c r="AK336">
        <v>38.5</v>
      </c>
      <c r="AL336">
        <v>45.22</v>
      </c>
      <c r="AM336">
        <v>4.46</v>
      </c>
      <c r="AN336">
        <v>1.22</v>
      </c>
      <c r="AO336">
        <v>1.0909</v>
      </c>
      <c r="AP336" s="1">
        <v>1950.8</v>
      </c>
      <c r="AQ336" s="1">
        <v>2715.01</v>
      </c>
      <c r="AR336" s="1">
        <v>7612.55</v>
      </c>
      <c r="AS336">
        <v>927.08</v>
      </c>
      <c r="AT336">
        <v>550.86</v>
      </c>
      <c r="AU336" s="1">
        <v>13756.31</v>
      </c>
      <c r="AV336" s="1">
        <v>10863.56</v>
      </c>
      <c r="AW336">
        <v>0.62190000000000001</v>
      </c>
      <c r="AX336" s="1">
        <v>4023.56</v>
      </c>
      <c r="AY336">
        <v>0.2303</v>
      </c>
      <c r="AZ336">
        <v>816.21</v>
      </c>
      <c r="BA336">
        <v>4.6699999999999998E-2</v>
      </c>
      <c r="BB336" s="1">
        <v>1765.5</v>
      </c>
      <c r="BC336">
        <v>0.1011</v>
      </c>
      <c r="BD336" s="1">
        <v>17468.830000000002</v>
      </c>
      <c r="BE336" s="1">
        <v>5916.11</v>
      </c>
      <c r="BF336">
        <v>3.1642000000000001</v>
      </c>
      <c r="BG336">
        <v>0.45889999999999997</v>
      </c>
      <c r="BH336">
        <v>0.18</v>
      </c>
      <c r="BI336">
        <v>0.3256</v>
      </c>
      <c r="BJ336">
        <v>2.5700000000000001E-2</v>
      </c>
      <c r="BK336">
        <v>9.9000000000000008E-3</v>
      </c>
    </row>
    <row r="337" spans="1:63" x14ac:dyDescent="0.25">
      <c r="A337" t="s">
        <v>338</v>
      </c>
      <c r="B337">
        <v>48173</v>
      </c>
      <c r="C337">
        <v>56</v>
      </c>
      <c r="D337">
        <v>45.73</v>
      </c>
      <c r="E337" s="1">
        <v>2560.66</v>
      </c>
      <c r="F337" s="1">
        <v>2527.75</v>
      </c>
      <c r="G337">
        <v>7.3000000000000001E-3</v>
      </c>
      <c r="H337">
        <v>3.2000000000000002E-3</v>
      </c>
      <c r="I337">
        <v>1.9300000000000001E-2</v>
      </c>
      <c r="J337">
        <v>1.1000000000000001E-3</v>
      </c>
      <c r="K337">
        <v>6.1400000000000003E-2</v>
      </c>
      <c r="L337">
        <v>0.86529999999999996</v>
      </c>
      <c r="M337">
        <v>4.2500000000000003E-2</v>
      </c>
      <c r="N337">
        <v>0.3931</v>
      </c>
      <c r="O337">
        <v>2.0899999999999998E-2</v>
      </c>
      <c r="P337">
        <v>0.14399999999999999</v>
      </c>
      <c r="Q337" s="1">
        <v>63213.1</v>
      </c>
      <c r="R337">
        <v>0.19980000000000001</v>
      </c>
      <c r="S337">
        <v>0.19520000000000001</v>
      </c>
      <c r="T337">
        <v>0.60499999999999998</v>
      </c>
      <c r="U337">
        <v>17.11</v>
      </c>
      <c r="V337" s="1">
        <v>84267.35</v>
      </c>
      <c r="W337">
        <v>145.11000000000001</v>
      </c>
      <c r="X337" s="1">
        <v>159424.9</v>
      </c>
      <c r="Y337">
        <v>0.75080000000000002</v>
      </c>
      <c r="Z337">
        <v>0.16619999999999999</v>
      </c>
      <c r="AA337">
        <v>8.3000000000000004E-2</v>
      </c>
      <c r="AB337">
        <v>0.2492</v>
      </c>
      <c r="AC337">
        <v>159.41999999999999</v>
      </c>
      <c r="AD337" s="1">
        <v>5338.96</v>
      </c>
      <c r="AE337">
        <v>562.70000000000005</v>
      </c>
      <c r="AF337" s="1">
        <v>146680.17000000001</v>
      </c>
      <c r="AG337" t="s">
        <v>3</v>
      </c>
      <c r="AH337" s="1">
        <v>37115</v>
      </c>
      <c r="AI337" s="1">
        <v>58877.71</v>
      </c>
      <c r="AJ337">
        <v>49.17</v>
      </c>
      <c r="AK337">
        <v>30.93</v>
      </c>
      <c r="AL337">
        <v>36.83</v>
      </c>
      <c r="AM337">
        <v>4.3899999999999997</v>
      </c>
      <c r="AN337" s="1">
        <v>1405.93</v>
      </c>
      <c r="AO337">
        <v>0.95220000000000005</v>
      </c>
      <c r="AP337" s="1">
        <v>1363.18</v>
      </c>
      <c r="AQ337" s="1">
        <v>1899.52</v>
      </c>
      <c r="AR337" s="1">
        <v>6557.76</v>
      </c>
      <c r="AS337">
        <v>644.52</v>
      </c>
      <c r="AT337">
        <v>327.25</v>
      </c>
      <c r="AU337" s="1">
        <v>10792.23</v>
      </c>
      <c r="AV337" s="1">
        <v>5123.3999999999996</v>
      </c>
      <c r="AW337">
        <v>0.4214</v>
      </c>
      <c r="AX337" s="1">
        <v>5011.17</v>
      </c>
      <c r="AY337">
        <v>0.41220000000000001</v>
      </c>
      <c r="AZ337" s="1">
        <v>1271.93</v>
      </c>
      <c r="BA337">
        <v>0.1046</v>
      </c>
      <c r="BB337">
        <v>750.73</v>
      </c>
      <c r="BC337">
        <v>6.1800000000000001E-2</v>
      </c>
      <c r="BD337" s="1">
        <v>12157.23</v>
      </c>
      <c r="BE337" s="1">
        <v>4232.59</v>
      </c>
      <c r="BF337">
        <v>1.0448999999999999</v>
      </c>
      <c r="BG337">
        <v>0.54530000000000001</v>
      </c>
      <c r="BH337">
        <v>0.2273</v>
      </c>
      <c r="BI337">
        <v>0.18440000000000001</v>
      </c>
      <c r="BJ337">
        <v>2.8000000000000001E-2</v>
      </c>
      <c r="BK337">
        <v>1.4999999999999999E-2</v>
      </c>
    </row>
    <row r="338" spans="1:63" x14ac:dyDescent="0.25">
      <c r="A338" t="s">
        <v>339</v>
      </c>
      <c r="B338">
        <v>45500</v>
      </c>
      <c r="C338">
        <v>29.33</v>
      </c>
      <c r="D338">
        <v>182.02</v>
      </c>
      <c r="E338" s="1">
        <v>5339.29</v>
      </c>
      <c r="F338" s="1">
        <v>5220.01</v>
      </c>
      <c r="G338">
        <v>2.53E-2</v>
      </c>
      <c r="H338">
        <v>5.0000000000000001E-4</v>
      </c>
      <c r="I338">
        <v>3.1899999999999998E-2</v>
      </c>
      <c r="J338">
        <v>8.9999999999999998E-4</v>
      </c>
      <c r="K338">
        <v>3.8899999999999997E-2</v>
      </c>
      <c r="L338">
        <v>0.85389999999999999</v>
      </c>
      <c r="M338">
        <v>4.87E-2</v>
      </c>
      <c r="N338">
        <v>0.20760000000000001</v>
      </c>
      <c r="O338">
        <v>1.52E-2</v>
      </c>
      <c r="P338">
        <v>0.13020000000000001</v>
      </c>
      <c r="Q338" s="1">
        <v>71533.22</v>
      </c>
      <c r="R338">
        <v>0.1709</v>
      </c>
      <c r="S338">
        <v>0.2</v>
      </c>
      <c r="T338">
        <v>0.62919999999999998</v>
      </c>
      <c r="U338">
        <v>30.12</v>
      </c>
      <c r="V338" s="1">
        <v>99049.88</v>
      </c>
      <c r="W338">
        <v>174.47</v>
      </c>
      <c r="X338" s="1">
        <v>208250.51</v>
      </c>
      <c r="Y338">
        <v>0.78590000000000004</v>
      </c>
      <c r="Z338">
        <v>0.1767</v>
      </c>
      <c r="AA338">
        <v>3.73E-2</v>
      </c>
      <c r="AB338">
        <v>0.21410000000000001</v>
      </c>
      <c r="AC338">
        <v>208.25</v>
      </c>
      <c r="AD338" s="1">
        <v>8191.4</v>
      </c>
      <c r="AE338">
        <v>884.36</v>
      </c>
      <c r="AF338" s="1">
        <v>197024.69</v>
      </c>
      <c r="AG338" t="s">
        <v>3</v>
      </c>
      <c r="AH338" s="1">
        <v>43960</v>
      </c>
      <c r="AI338" s="1">
        <v>78053.87</v>
      </c>
      <c r="AJ338">
        <v>68.849999999999994</v>
      </c>
      <c r="AK338">
        <v>37.340000000000003</v>
      </c>
      <c r="AL338">
        <v>41.34</v>
      </c>
      <c r="AM338">
        <v>4.5599999999999996</v>
      </c>
      <c r="AN338">
        <v>0</v>
      </c>
      <c r="AO338">
        <v>0.78520000000000001</v>
      </c>
      <c r="AP338" s="1">
        <v>1434.44</v>
      </c>
      <c r="AQ338" s="1">
        <v>2019.58</v>
      </c>
      <c r="AR338" s="1">
        <v>6995.67</v>
      </c>
      <c r="AS338">
        <v>789.27</v>
      </c>
      <c r="AT338">
        <v>356.23</v>
      </c>
      <c r="AU338" s="1">
        <v>11595.19</v>
      </c>
      <c r="AV338" s="1">
        <v>3715.98</v>
      </c>
      <c r="AW338">
        <v>0.29959999999999998</v>
      </c>
      <c r="AX338" s="1">
        <v>7197.5</v>
      </c>
      <c r="AY338">
        <v>0.58030000000000004</v>
      </c>
      <c r="AZ338">
        <v>983.36</v>
      </c>
      <c r="BA338">
        <v>7.9299999999999995E-2</v>
      </c>
      <c r="BB338">
        <v>505.48</v>
      </c>
      <c r="BC338">
        <v>4.0800000000000003E-2</v>
      </c>
      <c r="BD338" s="1">
        <v>12402.32</v>
      </c>
      <c r="BE338" s="1">
        <v>2464.81</v>
      </c>
      <c r="BF338">
        <v>0.35039999999999999</v>
      </c>
      <c r="BG338">
        <v>0.59179999999999999</v>
      </c>
      <c r="BH338">
        <v>0.23219999999999999</v>
      </c>
      <c r="BI338">
        <v>0.13339999999999999</v>
      </c>
      <c r="BJ338">
        <v>2.7199999999999998E-2</v>
      </c>
      <c r="BK338">
        <v>1.5299999999999999E-2</v>
      </c>
    </row>
    <row r="339" spans="1:63" x14ac:dyDescent="0.25">
      <c r="A339" t="s">
        <v>340</v>
      </c>
      <c r="B339">
        <v>50633</v>
      </c>
      <c r="C339">
        <v>71.14</v>
      </c>
      <c r="D339">
        <v>8.59</v>
      </c>
      <c r="E339">
        <v>611.13</v>
      </c>
      <c r="F339">
        <v>576.89</v>
      </c>
      <c r="G339">
        <v>2E-3</v>
      </c>
      <c r="H339">
        <v>4.0000000000000002E-4</v>
      </c>
      <c r="I339">
        <v>6.4999999999999997E-3</v>
      </c>
      <c r="J339">
        <v>1.1000000000000001E-3</v>
      </c>
      <c r="K339">
        <v>3.49E-2</v>
      </c>
      <c r="L339">
        <v>0.92249999999999999</v>
      </c>
      <c r="M339">
        <v>3.27E-2</v>
      </c>
      <c r="N339">
        <v>0.4078</v>
      </c>
      <c r="O339">
        <v>4.5999999999999999E-3</v>
      </c>
      <c r="P339">
        <v>0.15040000000000001</v>
      </c>
      <c r="Q339" s="1">
        <v>54415.48</v>
      </c>
      <c r="R339">
        <v>0.254</v>
      </c>
      <c r="S339">
        <v>0.1807</v>
      </c>
      <c r="T339">
        <v>0.56530000000000002</v>
      </c>
      <c r="U339">
        <v>7.69</v>
      </c>
      <c r="V339" s="1">
        <v>63508.68</v>
      </c>
      <c r="W339">
        <v>75.709999999999994</v>
      </c>
      <c r="X339" s="1">
        <v>186815.11</v>
      </c>
      <c r="Y339">
        <v>0.71040000000000003</v>
      </c>
      <c r="Z339">
        <v>6.9099999999999995E-2</v>
      </c>
      <c r="AA339">
        <v>0.2205</v>
      </c>
      <c r="AB339">
        <v>0.28960000000000002</v>
      </c>
      <c r="AC339">
        <v>186.82</v>
      </c>
      <c r="AD339" s="1">
        <v>5862.22</v>
      </c>
      <c r="AE339">
        <v>526.16999999999996</v>
      </c>
      <c r="AF339" s="1">
        <v>161677.29999999999</v>
      </c>
      <c r="AG339" t="s">
        <v>3</v>
      </c>
      <c r="AH339" s="1">
        <v>33946</v>
      </c>
      <c r="AI339" s="1">
        <v>50956.94</v>
      </c>
      <c r="AJ339">
        <v>41.61</v>
      </c>
      <c r="AK339">
        <v>26.63</v>
      </c>
      <c r="AL339">
        <v>30.4</v>
      </c>
      <c r="AM339">
        <v>4.3</v>
      </c>
      <c r="AN339" s="1">
        <v>1659.81</v>
      </c>
      <c r="AO339">
        <v>1.5365</v>
      </c>
      <c r="AP339" s="1">
        <v>2033.57</v>
      </c>
      <c r="AQ339" s="1">
        <v>2681.19</v>
      </c>
      <c r="AR339" s="1">
        <v>7600.26</v>
      </c>
      <c r="AS339">
        <v>623.71</v>
      </c>
      <c r="AT339">
        <v>393.47</v>
      </c>
      <c r="AU339" s="1">
        <v>13332.2</v>
      </c>
      <c r="AV339" s="1">
        <v>8188.48</v>
      </c>
      <c r="AW339">
        <v>0.48380000000000001</v>
      </c>
      <c r="AX339" s="1">
        <v>5984.12</v>
      </c>
      <c r="AY339">
        <v>0.35360000000000003</v>
      </c>
      <c r="AZ339" s="1">
        <v>1826.91</v>
      </c>
      <c r="BA339">
        <v>0.108</v>
      </c>
      <c r="BB339">
        <v>924.09</v>
      </c>
      <c r="BC339">
        <v>5.4600000000000003E-2</v>
      </c>
      <c r="BD339" s="1">
        <v>16923.59</v>
      </c>
      <c r="BE339" s="1">
        <v>6654.65</v>
      </c>
      <c r="BF339">
        <v>2.1295999999999999</v>
      </c>
      <c r="BG339">
        <v>0.50980000000000003</v>
      </c>
      <c r="BH339">
        <v>0.21590000000000001</v>
      </c>
      <c r="BI339">
        <v>0.22009999999999999</v>
      </c>
      <c r="BJ339">
        <v>3.3799999999999997E-2</v>
      </c>
      <c r="BK339">
        <v>2.0500000000000001E-2</v>
      </c>
    </row>
    <row r="340" spans="1:63" x14ac:dyDescent="0.25">
      <c r="A340" t="s">
        <v>341</v>
      </c>
      <c r="B340">
        <v>49361</v>
      </c>
      <c r="C340">
        <v>50.95</v>
      </c>
      <c r="D340">
        <v>10.93</v>
      </c>
      <c r="E340">
        <v>556.85</v>
      </c>
      <c r="F340">
        <v>607.41999999999996</v>
      </c>
      <c r="G340">
        <v>2.8E-3</v>
      </c>
      <c r="H340">
        <v>8.9999999999999998E-4</v>
      </c>
      <c r="I340">
        <v>4.8999999999999998E-3</v>
      </c>
      <c r="J340">
        <v>0</v>
      </c>
      <c r="K340">
        <v>1.3599999999999999E-2</v>
      </c>
      <c r="L340">
        <v>0.96719999999999995</v>
      </c>
      <c r="M340">
        <v>1.0699999999999999E-2</v>
      </c>
      <c r="N340">
        <v>0.1515</v>
      </c>
      <c r="O340">
        <v>1.6999999999999999E-3</v>
      </c>
      <c r="P340">
        <v>0.1197</v>
      </c>
      <c r="Q340" s="1">
        <v>58007.09</v>
      </c>
      <c r="R340">
        <v>0.1638</v>
      </c>
      <c r="S340">
        <v>0.2104</v>
      </c>
      <c r="T340">
        <v>0.62580000000000002</v>
      </c>
      <c r="U340">
        <v>5.35</v>
      </c>
      <c r="V340" s="1">
        <v>74159.8</v>
      </c>
      <c r="W340">
        <v>101.17</v>
      </c>
      <c r="X340" s="1">
        <v>176750.01</v>
      </c>
      <c r="Y340">
        <v>0.84030000000000005</v>
      </c>
      <c r="Z340">
        <v>6.08E-2</v>
      </c>
      <c r="AA340">
        <v>9.9000000000000005E-2</v>
      </c>
      <c r="AB340">
        <v>0.15970000000000001</v>
      </c>
      <c r="AC340">
        <v>176.75</v>
      </c>
      <c r="AD340" s="1">
        <v>4546.38</v>
      </c>
      <c r="AE340">
        <v>519.09</v>
      </c>
      <c r="AF340" s="1">
        <v>157572.85999999999</v>
      </c>
      <c r="AG340" t="s">
        <v>3</v>
      </c>
      <c r="AH340" s="1">
        <v>40491</v>
      </c>
      <c r="AI340" s="1">
        <v>66197.070000000007</v>
      </c>
      <c r="AJ340">
        <v>36.450000000000003</v>
      </c>
      <c r="AK340">
        <v>23.96</v>
      </c>
      <c r="AL340">
        <v>27.28</v>
      </c>
      <c r="AM340">
        <v>5.03</v>
      </c>
      <c r="AN340" s="1">
        <v>2086.44</v>
      </c>
      <c r="AO340">
        <v>1.2788999999999999</v>
      </c>
      <c r="AP340" s="1">
        <v>1819.81</v>
      </c>
      <c r="AQ340" s="1">
        <v>2032.37</v>
      </c>
      <c r="AR340" s="1">
        <v>7296.09</v>
      </c>
      <c r="AS340">
        <v>536.16999999999996</v>
      </c>
      <c r="AT340">
        <v>413.54</v>
      </c>
      <c r="AU340" s="1">
        <v>12097.98</v>
      </c>
      <c r="AV340" s="1">
        <v>6123.45</v>
      </c>
      <c r="AW340">
        <v>0.45329999999999998</v>
      </c>
      <c r="AX340" s="1">
        <v>4962.57</v>
      </c>
      <c r="AY340">
        <v>0.3674</v>
      </c>
      <c r="AZ340" s="1">
        <v>1936.58</v>
      </c>
      <c r="BA340">
        <v>0.1434</v>
      </c>
      <c r="BB340">
        <v>485.83</v>
      </c>
      <c r="BC340">
        <v>3.5999999999999997E-2</v>
      </c>
      <c r="BD340" s="1">
        <v>13508.42</v>
      </c>
      <c r="BE340" s="1">
        <v>6375.6</v>
      </c>
      <c r="BF340">
        <v>1.6298999999999999</v>
      </c>
      <c r="BG340">
        <v>0.55100000000000005</v>
      </c>
      <c r="BH340">
        <v>0.23780000000000001</v>
      </c>
      <c r="BI340">
        <v>0.15609999999999999</v>
      </c>
      <c r="BJ340">
        <v>3.0499999999999999E-2</v>
      </c>
      <c r="BK340">
        <v>2.47E-2</v>
      </c>
    </row>
    <row r="341" spans="1:63" x14ac:dyDescent="0.25">
      <c r="A341" t="s">
        <v>342</v>
      </c>
      <c r="B341">
        <v>45518</v>
      </c>
      <c r="C341">
        <v>57.38</v>
      </c>
      <c r="D341">
        <v>24.29</v>
      </c>
      <c r="E341" s="1">
        <v>1393.97</v>
      </c>
      <c r="F341" s="1">
        <v>1358.09</v>
      </c>
      <c r="G341">
        <v>3.7000000000000002E-3</v>
      </c>
      <c r="H341">
        <v>4.0000000000000002E-4</v>
      </c>
      <c r="I341">
        <v>9.1000000000000004E-3</v>
      </c>
      <c r="J341">
        <v>1.1999999999999999E-3</v>
      </c>
      <c r="K341">
        <v>2.07E-2</v>
      </c>
      <c r="L341">
        <v>0.93630000000000002</v>
      </c>
      <c r="M341">
        <v>2.87E-2</v>
      </c>
      <c r="N341">
        <v>0.39579999999999999</v>
      </c>
      <c r="O341">
        <v>4.0000000000000001E-3</v>
      </c>
      <c r="P341">
        <v>0.13930000000000001</v>
      </c>
      <c r="Q341" s="1">
        <v>57107.89</v>
      </c>
      <c r="R341">
        <v>0.22900000000000001</v>
      </c>
      <c r="S341">
        <v>0.19739999999999999</v>
      </c>
      <c r="T341">
        <v>0.5736</v>
      </c>
      <c r="U341">
        <v>10.65</v>
      </c>
      <c r="V341" s="1">
        <v>78895.08</v>
      </c>
      <c r="W341">
        <v>125.34</v>
      </c>
      <c r="X341" s="1">
        <v>174028.36</v>
      </c>
      <c r="Y341">
        <v>0.72770000000000001</v>
      </c>
      <c r="Z341">
        <v>0.13250000000000001</v>
      </c>
      <c r="AA341">
        <v>0.13980000000000001</v>
      </c>
      <c r="AB341">
        <v>0.27229999999999999</v>
      </c>
      <c r="AC341">
        <v>174.03</v>
      </c>
      <c r="AD341" s="1">
        <v>5265.88</v>
      </c>
      <c r="AE341">
        <v>534.72</v>
      </c>
      <c r="AF341" s="1">
        <v>144722.26999999999</v>
      </c>
      <c r="AG341" t="s">
        <v>3</v>
      </c>
      <c r="AH341" s="1">
        <v>35049</v>
      </c>
      <c r="AI341" s="1">
        <v>56428.76</v>
      </c>
      <c r="AJ341">
        <v>42.73</v>
      </c>
      <c r="AK341">
        <v>27.08</v>
      </c>
      <c r="AL341">
        <v>31.5</v>
      </c>
      <c r="AM341">
        <v>4.4800000000000004</v>
      </c>
      <c r="AN341">
        <v>937.14</v>
      </c>
      <c r="AO341">
        <v>0.96140000000000003</v>
      </c>
      <c r="AP341" s="1">
        <v>1539.63</v>
      </c>
      <c r="AQ341" s="1">
        <v>2153.0500000000002</v>
      </c>
      <c r="AR341" s="1">
        <v>6540.93</v>
      </c>
      <c r="AS341">
        <v>613.80999999999995</v>
      </c>
      <c r="AT341">
        <v>343.37</v>
      </c>
      <c r="AU341" s="1">
        <v>11190.79</v>
      </c>
      <c r="AV341" s="1">
        <v>6159.11</v>
      </c>
      <c r="AW341">
        <v>0.46989999999999998</v>
      </c>
      <c r="AX341" s="1">
        <v>4548.09</v>
      </c>
      <c r="AY341">
        <v>0.34699999999999998</v>
      </c>
      <c r="AZ341" s="1">
        <v>1541.92</v>
      </c>
      <c r="BA341">
        <v>0.1176</v>
      </c>
      <c r="BB341">
        <v>858.3</v>
      </c>
      <c r="BC341">
        <v>6.5500000000000003E-2</v>
      </c>
      <c r="BD341" s="1">
        <v>13107.41</v>
      </c>
      <c r="BE341" s="1">
        <v>5295.47</v>
      </c>
      <c r="BF341">
        <v>1.3962000000000001</v>
      </c>
      <c r="BG341">
        <v>0.5171</v>
      </c>
      <c r="BH341">
        <v>0.23019999999999999</v>
      </c>
      <c r="BI341">
        <v>0.20530000000000001</v>
      </c>
      <c r="BJ341">
        <v>2.8799999999999999E-2</v>
      </c>
      <c r="BK341">
        <v>1.8599999999999998E-2</v>
      </c>
    </row>
    <row r="342" spans="1:63" x14ac:dyDescent="0.25">
      <c r="A342" t="s">
        <v>343</v>
      </c>
      <c r="B342">
        <v>49890</v>
      </c>
      <c r="C342">
        <v>113.1</v>
      </c>
      <c r="D342">
        <v>15.29</v>
      </c>
      <c r="E342" s="1">
        <v>1728.82</v>
      </c>
      <c r="F342" s="1">
        <v>1639.56</v>
      </c>
      <c r="G342">
        <v>3.2000000000000002E-3</v>
      </c>
      <c r="H342">
        <v>4.0000000000000002E-4</v>
      </c>
      <c r="I342">
        <v>6.7999999999999996E-3</v>
      </c>
      <c r="J342">
        <v>1E-3</v>
      </c>
      <c r="K342">
        <v>1.7899999999999999E-2</v>
      </c>
      <c r="L342">
        <v>0.9446</v>
      </c>
      <c r="M342">
        <v>2.6100000000000002E-2</v>
      </c>
      <c r="N342">
        <v>0.45300000000000001</v>
      </c>
      <c r="O342">
        <v>2.3E-3</v>
      </c>
      <c r="P342">
        <v>0.16159999999999999</v>
      </c>
      <c r="Q342" s="1">
        <v>54969.42</v>
      </c>
      <c r="R342">
        <v>0.21</v>
      </c>
      <c r="S342">
        <v>0.1981</v>
      </c>
      <c r="T342">
        <v>0.59179999999999999</v>
      </c>
      <c r="U342">
        <v>13.89</v>
      </c>
      <c r="V342" s="1">
        <v>73661.39</v>
      </c>
      <c r="W342">
        <v>119.2</v>
      </c>
      <c r="X342" s="1">
        <v>184995.81</v>
      </c>
      <c r="Y342">
        <v>0.66569999999999996</v>
      </c>
      <c r="Z342">
        <v>0.13980000000000001</v>
      </c>
      <c r="AA342">
        <v>0.19450000000000001</v>
      </c>
      <c r="AB342">
        <v>0.33429999999999999</v>
      </c>
      <c r="AC342">
        <v>185</v>
      </c>
      <c r="AD342" s="1">
        <v>5087.59</v>
      </c>
      <c r="AE342">
        <v>482.09</v>
      </c>
      <c r="AF342" s="1">
        <v>152878.82</v>
      </c>
      <c r="AG342" t="s">
        <v>3</v>
      </c>
      <c r="AH342" s="1">
        <v>33506</v>
      </c>
      <c r="AI342" s="1">
        <v>53064.79</v>
      </c>
      <c r="AJ342">
        <v>37.630000000000003</v>
      </c>
      <c r="AK342">
        <v>24.71</v>
      </c>
      <c r="AL342">
        <v>26.98</v>
      </c>
      <c r="AM342">
        <v>4.24</v>
      </c>
      <c r="AN342">
        <v>872.88</v>
      </c>
      <c r="AO342">
        <v>0.92820000000000003</v>
      </c>
      <c r="AP342" s="1">
        <v>1484.05</v>
      </c>
      <c r="AQ342" s="1">
        <v>2163.4299999999998</v>
      </c>
      <c r="AR342" s="1">
        <v>6823.04</v>
      </c>
      <c r="AS342">
        <v>638.91</v>
      </c>
      <c r="AT342">
        <v>341.49</v>
      </c>
      <c r="AU342" s="1">
        <v>11450.91</v>
      </c>
      <c r="AV342" s="1">
        <v>6715.7</v>
      </c>
      <c r="AW342">
        <v>0.49740000000000001</v>
      </c>
      <c r="AX342" s="1">
        <v>4420.46</v>
      </c>
      <c r="AY342">
        <v>0.32740000000000002</v>
      </c>
      <c r="AZ342" s="1">
        <v>1346.11</v>
      </c>
      <c r="BA342">
        <v>9.9699999999999997E-2</v>
      </c>
      <c r="BB342" s="1">
        <v>1020.16</v>
      </c>
      <c r="BC342">
        <v>7.5600000000000001E-2</v>
      </c>
      <c r="BD342" s="1">
        <v>13502.42</v>
      </c>
      <c r="BE342" s="1">
        <v>5603.63</v>
      </c>
      <c r="BF342">
        <v>1.6161000000000001</v>
      </c>
      <c r="BG342">
        <v>0.52249999999999996</v>
      </c>
      <c r="BH342">
        <v>0.23250000000000001</v>
      </c>
      <c r="BI342">
        <v>0.1976</v>
      </c>
      <c r="BJ342">
        <v>3.0800000000000001E-2</v>
      </c>
      <c r="BK342">
        <v>1.66E-2</v>
      </c>
    </row>
    <row r="343" spans="1:63" x14ac:dyDescent="0.25">
      <c r="A343" t="s">
        <v>344</v>
      </c>
      <c r="B343">
        <v>49627</v>
      </c>
      <c r="C343">
        <v>115.29</v>
      </c>
      <c r="D343">
        <v>11.38</v>
      </c>
      <c r="E343" s="1">
        <v>1311.95</v>
      </c>
      <c r="F343" s="1">
        <v>1245.5999999999999</v>
      </c>
      <c r="G343">
        <v>1.5E-3</v>
      </c>
      <c r="H343">
        <v>2.0000000000000001E-4</v>
      </c>
      <c r="I343">
        <v>5.0000000000000001E-3</v>
      </c>
      <c r="J343">
        <v>5.9999999999999995E-4</v>
      </c>
      <c r="K343">
        <v>7.9000000000000008E-3</v>
      </c>
      <c r="L343">
        <v>0.96179999999999999</v>
      </c>
      <c r="M343">
        <v>2.29E-2</v>
      </c>
      <c r="N343">
        <v>0.40529999999999999</v>
      </c>
      <c r="O343">
        <v>6.9999999999999999E-4</v>
      </c>
      <c r="P343">
        <v>0.14810000000000001</v>
      </c>
      <c r="Q343" s="1">
        <v>56739.31</v>
      </c>
      <c r="R343">
        <v>0.22309999999999999</v>
      </c>
      <c r="S343">
        <v>0.18959999999999999</v>
      </c>
      <c r="T343">
        <v>0.58730000000000004</v>
      </c>
      <c r="U343">
        <v>10.37</v>
      </c>
      <c r="V343" s="1">
        <v>73737.350000000006</v>
      </c>
      <c r="W343">
        <v>121.07</v>
      </c>
      <c r="X343" s="1">
        <v>185229.34</v>
      </c>
      <c r="Y343">
        <v>0.67390000000000005</v>
      </c>
      <c r="Z343">
        <v>9.0300000000000005E-2</v>
      </c>
      <c r="AA343">
        <v>0.2359</v>
      </c>
      <c r="AB343">
        <v>0.3261</v>
      </c>
      <c r="AC343">
        <v>185.23</v>
      </c>
      <c r="AD343" s="1">
        <v>4879.7</v>
      </c>
      <c r="AE343">
        <v>409.83</v>
      </c>
      <c r="AF343" s="1">
        <v>149931.95000000001</v>
      </c>
      <c r="AG343" t="s">
        <v>3</v>
      </c>
      <c r="AH343" s="1">
        <v>35754</v>
      </c>
      <c r="AI343" s="1">
        <v>55784.36</v>
      </c>
      <c r="AJ343">
        <v>34.33</v>
      </c>
      <c r="AK343">
        <v>22.83</v>
      </c>
      <c r="AL343">
        <v>25.34</v>
      </c>
      <c r="AM343">
        <v>4.4000000000000004</v>
      </c>
      <c r="AN343" s="1">
        <v>1218.8399999999999</v>
      </c>
      <c r="AO343">
        <v>1.0168999999999999</v>
      </c>
      <c r="AP343" s="1">
        <v>1578.46</v>
      </c>
      <c r="AQ343" s="1">
        <v>2473.08</v>
      </c>
      <c r="AR343" s="1">
        <v>6891.84</v>
      </c>
      <c r="AS343">
        <v>602.04</v>
      </c>
      <c r="AT343">
        <v>323.31</v>
      </c>
      <c r="AU343" s="1">
        <v>11868.72</v>
      </c>
      <c r="AV343" s="1">
        <v>6930.72</v>
      </c>
      <c r="AW343">
        <v>0.4965</v>
      </c>
      <c r="AX343" s="1">
        <v>4629.21</v>
      </c>
      <c r="AY343">
        <v>0.33160000000000001</v>
      </c>
      <c r="AZ343" s="1">
        <v>1498.86</v>
      </c>
      <c r="BA343">
        <v>0.1074</v>
      </c>
      <c r="BB343">
        <v>899.89</v>
      </c>
      <c r="BC343">
        <v>6.4500000000000002E-2</v>
      </c>
      <c r="BD343" s="1">
        <v>13958.67</v>
      </c>
      <c r="BE343" s="1">
        <v>5809.95</v>
      </c>
      <c r="BF343">
        <v>1.6936</v>
      </c>
      <c r="BG343">
        <v>0.5111</v>
      </c>
      <c r="BH343">
        <v>0.2339</v>
      </c>
      <c r="BI343">
        <v>0.20730000000000001</v>
      </c>
      <c r="BJ343">
        <v>3.0200000000000001E-2</v>
      </c>
      <c r="BK343">
        <v>1.7600000000000001E-2</v>
      </c>
    </row>
    <row r="344" spans="1:63" x14ac:dyDescent="0.25">
      <c r="A344" t="s">
        <v>345</v>
      </c>
      <c r="B344">
        <v>45948</v>
      </c>
      <c r="C344">
        <v>38.9</v>
      </c>
      <c r="D344">
        <v>31.48</v>
      </c>
      <c r="E344" s="1">
        <v>1224.8399999999999</v>
      </c>
      <c r="F344" s="1">
        <v>1222.75</v>
      </c>
      <c r="G344">
        <v>9.1999999999999998E-3</v>
      </c>
      <c r="H344">
        <v>1.8E-3</v>
      </c>
      <c r="I344">
        <v>6.3E-3</v>
      </c>
      <c r="J344">
        <v>8.0000000000000004E-4</v>
      </c>
      <c r="K344">
        <v>2.35E-2</v>
      </c>
      <c r="L344">
        <v>0.9365</v>
      </c>
      <c r="M344">
        <v>2.1899999999999999E-2</v>
      </c>
      <c r="N344">
        <v>0.17249999999999999</v>
      </c>
      <c r="O344">
        <v>1.37E-2</v>
      </c>
      <c r="P344">
        <v>0.1057</v>
      </c>
      <c r="Q344" s="1">
        <v>63893.75</v>
      </c>
      <c r="R344">
        <v>0.1913</v>
      </c>
      <c r="S344">
        <v>0.16300000000000001</v>
      </c>
      <c r="T344">
        <v>0.64580000000000004</v>
      </c>
      <c r="U344">
        <v>9.49</v>
      </c>
      <c r="V344" s="1">
        <v>79856.149999999994</v>
      </c>
      <c r="W344">
        <v>126.11</v>
      </c>
      <c r="X344" s="1">
        <v>222318.85</v>
      </c>
      <c r="Y344">
        <v>0.79900000000000004</v>
      </c>
      <c r="Z344">
        <v>0.13700000000000001</v>
      </c>
      <c r="AA344">
        <v>6.4100000000000004E-2</v>
      </c>
      <c r="AB344">
        <v>0.20100000000000001</v>
      </c>
      <c r="AC344">
        <v>222.32</v>
      </c>
      <c r="AD344" s="1">
        <v>6730.46</v>
      </c>
      <c r="AE344">
        <v>735.35</v>
      </c>
      <c r="AF344" s="1">
        <v>228857.46</v>
      </c>
      <c r="AG344" t="s">
        <v>3</v>
      </c>
      <c r="AH344" s="1">
        <v>42830</v>
      </c>
      <c r="AI344" s="1">
        <v>85495.49</v>
      </c>
      <c r="AJ344">
        <v>47.06</v>
      </c>
      <c r="AK344">
        <v>27.27</v>
      </c>
      <c r="AL344">
        <v>31.39</v>
      </c>
      <c r="AM344">
        <v>4.96</v>
      </c>
      <c r="AN344" s="1">
        <v>1816.38</v>
      </c>
      <c r="AO344">
        <v>0.99760000000000004</v>
      </c>
      <c r="AP344" s="1">
        <v>1548.63</v>
      </c>
      <c r="AQ344" s="1">
        <v>1986.93</v>
      </c>
      <c r="AR344" s="1">
        <v>6973.45</v>
      </c>
      <c r="AS344">
        <v>590.66999999999996</v>
      </c>
      <c r="AT344">
        <v>346.54</v>
      </c>
      <c r="AU344" s="1">
        <v>11446.21</v>
      </c>
      <c r="AV344" s="1">
        <v>4274.0200000000004</v>
      </c>
      <c r="AW344">
        <v>0.33379999999999999</v>
      </c>
      <c r="AX344" s="1">
        <v>6675.13</v>
      </c>
      <c r="AY344">
        <v>0.52129999999999999</v>
      </c>
      <c r="AZ344" s="1">
        <v>1443.71</v>
      </c>
      <c r="BA344">
        <v>0.11269999999999999</v>
      </c>
      <c r="BB344">
        <v>412.49</v>
      </c>
      <c r="BC344">
        <v>3.2199999999999999E-2</v>
      </c>
      <c r="BD344" s="1">
        <v>12805.35</v>
      </c>
      <c r="BE344" s="1">
        <v>3251.57</v>
      </c>
      <c r="BF344">
        <v>0.4778</v>
      </c>
      <c r="BG344">
        <v>0.56010000000000004</v>
      </c>
      <c r="BH344">
        <v>0.21970000000000001</v>
      </c>
      <c r="BI344">
        <v>0.16420000000000001</v>
      </c>
      <c r="BJ344">
        <v>3.0700000000000002E-2</v>
      </c>
      <c r="BK344">
        <v>2.53E-2</v>
      </c>
    </row>
    <row r="345" spans="1:63" x14ac:dyDescent="0.25">
      <c r="A345" t="s">
        <v>346</v>
      </c>
      <c r="B345">
        <v>46672</v>
      </c>
      <c r="C345">
        <v>94.33</v>
      </c>
      <c r="D345">
        <v>10.07</v>
      </c>
      <c r="E345">
        <v>950.16</v>
      </c>
      <c r="F345">
        <v>890.19</v>
      </c>
      <c r="G345">
        <v>3.3E-3</v>
      </c>
      <c r="H345">
        <v>2.9999999999999997E-4</v>
      </c>
      <c r="I345">
        <v>1.1299999999999999E-2</v>
      </c>
      <c r="J345">
        <v>1.1000000000000001E-3</v>
      </c>
      <c r="K345">
        <v>3.6499999999999998E-2</v>
      </c>
      <c r="L345">
        <v>0.90639999999999998</v>
      </c>
      <c r="M345">
        <v>4.1000000000000002E-2</v>
      </c>
      <c r="N345">
        <v>0.50460000000000005</v>
      </c>
      <c r="O345">
        <v>1.6999999999999999E-3</v>
      </c>
      <c r="P345">
        <v>0.17150000000000001</v>
      </c>
      <c r="Q345" s="1">
        <v>54038.61</v>
      </c>
      <c r="R345">
        <v>0.22969999999999999</v>
      </c>
      <c r="S345">
        <v>0.21540000000000001</v>
      </c>
      <c r="T345">
        <v>0.55489999999999995</v>
      </c>
      <c r="U345">
        <v>8.66</v>
      </c>
      <c r="V345" s="1">
        <v>73872.160000000003</v>
      </c>
      <c r="W345">
        <v>104.97</v>
      </c>
      <c r="X345" s="1">
        <v>186354.54</v>
      </c>
      <c r="Y345">
        <v>0.65659999999999996</v>
      </c>
      <c r="Z345">
        <v>0.13489999999999999</v>
      </c>
      <c r="AA345">
        <v>0.20849999999999999</v>
      </c>
      <c r="AB345">
        <v>0.34339999999999998</v>
      </c>
      <c r="AC345">
        <v>186.35</v>
      </c>
      <c r="AD345" s="1">
        <v>5219.24</v>
      </c>
      <c r="AE345">
        <v>472.16</v>
      </c>
      <c r="AF345" s="1">
        <v>152474.96</v>
      </c>
      <c r="AG345" t="s">
        <v>3</v>
      </c>
      <c r="AH345" s="1">
        <v>32291</v>
      </c>
      <c r="AI345" s="1">
        <v>48551.87</v>
      </c>
      <c r="AJ345">
        <v>39.1</v>
      </c>
      <c r="AK345">
        <v>24.8</v>
      </c>
      <c r="AL345">
        <v>29.08</v>
      </c>
      <c r="AM345">
        <v>4.32</v>
      </c>
      <c r="AN345" s="1">
        <v>1508.34</v>
      </c>
      <c r="AO345">
        <v>1.385</v>
      </c>
      <c r="AP345" s="1">
        <v>1815.16</v>
      </c>
      <c r="AQ345" s="1">
        <v>2518.84</v>
      </c>
      <c r="AR345" s="1">
        <v>7352.47</v>
      </c>
      <c r="AS345">
        <v>728.32</v>
      </c>
      <c r="AT345">
        <v>346.75</v>
      </c>
      <c r="AU345" s="1">
        <v>12761.54</v>
      </c>
      <c r="AV345" s="1">
        <v>8006.62</v>
      </c>
      <c r="AW345">
        <v>0.50609999999999999</v>
      </c>
      <c r="AX345" s="1">
        <v>5141.04</v>
      </c>
      <c r="AY345">
        <v>0.32490000000000002</v>
      </c>
      <c r="AZ345" s="1">
        <v>1580.12</v>
      </c>
      <c r="BA345">
        <v>9.9900000000000003E-2</v>
      </c>
      <c r="BB345" s="1">
        <v>1093.99</v>
      </c>
      <c r="BC345">
        <v>6.9099999999999995E-2</v>
      </c>
      <c r="BD345" s="1">
        <v>15821.77</v>
      </c>
      <c r="BE345" s="1">
        <v>6446.98</v>
      </c>
      <c r="BF345">
        <v>2.2122999999999999</v>
      </c>
      <c r="BG345">
        <v>0.49959999999999999</v>
      </c>
      <c r="BH345">
        <v>0.22040000000000001</v>
      </c>
      <c r="BI345">
        <v>0.22120000000000001</v>
      </c>
      <c r="BJ345">
        <v>3.4299999999999997E-2</v>
      </c>
      <c r="BK345">
        <v>2.46E-2</v>
      </c>
    </row>
    <row r="346" spans="1:63" x14ac:dyDescent="0.25">
      <c r="A346" t="s">
        <v>347</v>
      </c>
      <c r="B346">
        <v>50039</v>
      </c>
      <c r="C346">
        <v>22.62</v>
      </c>
      <c r="D346">
        <v>58.22</v>
      </c>
      <c r="E346" s="1">
        <v>1316.77</v>
      </c>
      <c r="F346" s="1">
        <v>1341.27</v>
      </c>
      <c r="G346">
        <v>6.6E-3</v>
      </c>
      <c r="H346">
        <v>4.0000000000000002E-4</v>
      </c>
      <c r="I346">
        <v>7.0000000000000001E-3</v>
      </c>
      <c r="J346">
        <v>6.9999999999999999E-4</v>
      </c>
      <c r="K346">
        <v>1.5900000000000001E-2</v>
      </c>
      <c r="L346">
        <v>0.94059999999999999</v>
      </c>
      <c r="M346">
        <v>2.8899999999999999E-2</v>
      </c>
      <c r="N346">
        <v>0.34379999999999999</v>
      </c>
      <c r="O346">
        <v>3.3E-3</v>
      </c>
      <c r="P346">
        <v>0.1371</v>
      </c>
      <c r="Q346" s="1">
        <v>58084.24</v>
      </c>
      <c r="R346">
        <v>0.2069</v>
      </c>
      <c r="S346">
        <v>0.19040000000000001</v>
      </c>
      <c r="T346">
        <v>0.60270000000000001</v>
      </c>
      <c r="U346">
        <v>10.55</v>
      </c>
      <c r="V346" s="1">
        <v>76004.5</v>
      </c>
      <c r="W346">
        <v>120.73</v>
      </c>
      <c r="X346" s="1">
        <v>156071.15</v>
      </c>
      <c r="Y346">
        <v>0.7722</v>
      </c>
      <c r="Z346">
        <v>0.13300000000000001</v>
      </c>
      <c r="AA346">
        <v>9.4899999999999998E-2</v>
      </c>
      <c r="AB346">
        <v>0.2278</v>
      </c>
      <c r="AC346">
        <v>156.07</v>
      </c>
      <c r="AD346" s="1">
        <v>4948.8</v>
      </c>
      <c r="AE346">
        <v>578.75</v>
      </c>
      <c r="AF346" s="1">
        <v>134080.34</v>
      </c>
      <c r="AG346" t="s">
        <v>3</v>
      </c>
      <c r="AH346" s="1">
        <v>36347</v>
      </c>
      <c r="AI346" s="1">
        <v>56553.51</v>
      </c>
      <c r="AJ346">
        <v>49.34</v>
      </c>
      <c r="AK346">
        <v>29.6</v>
      </c>
      <c r="AL346">
        <v>36.950000000000003</v>
      </c>
      <c r="AM346">
        <v>4.93</v>
      </c>
      <c r="AN346" s="1">
        <v>1308.99</v>
      </c>
      <c r="AO346">
        <v>0.92359999999999998</v>
      </c>
      <c r="AP346" s="1">
        <v>1466.59</v>
      </c>
      <c r="AQ346" s="1">
        <v>1876.63</v>
      </c>
      <c r="AR346" s="1">
        <v>6246.95</v>
      </c>
      <c r="AS346">
        <v>624.97</v>
      </c>
      <c r="AT346">
        <v>314.37</v>
      </c>
      <c r="AU346" s="1">
        <v>10529.5</v>
      </c>
      <c r="AV346" s="1">
        <v>5564.99</v>
      </c>
      <c r="AW346">
        <v>0.46189999999999998</v>
      </c>
      <c r="AX346" s="1">
        <v>4366.7</v>
      </c>
      <c r="AY346">
        <v>0.3624</v>
      </c>
      <c r="AZ346" s="1">
        <v>1472.85</v>
      </c>
      <c r="BA346">
        <v>0.1222</v>
      </c>
      <c r="BB346">
        <v>644.17999999999995</v>
      </c>
      <c r="BC346">
        <v>5.3499999999999999E-2</v>
      </c>
      <c r="BD346" s="1">
        <v>12048.73</v>
      </c>
      <c r="BE346" s="1">
        <v>5005.3900000000003</v>
      </c>
      <c r="BF346">
        <v>1.2464999999999999</v>
      </c>
      <c r="BG346">
        <v>0.54830000000000001</v>
      </c>
      <c r="BH346">
        <v>0.2296</v>
      </c>
      <c r="BI346">
        <v>0.1777</v>
      </c>
      <c r="BJ346">
        <v>2.9399999999999999E-2</v>
      </c>
      <c r="BK346">
        <v>1.5100000000000001E-2</v>
      </c>
    </row>
    <row r="347" spans="1:63" x14ac:dyDescent="0.25">
      <c r="A347" t="s">
        <v>348</v>
      </c>
      <c r="B347">
        <v>50740</v>
      </c>
      <c r="C347">
        <v>107.43</v>
      </c>
      <c r="D347">
        <v>7.61</v>
      </c>
      <c r="E347">
        <v>817.56</v>
      </c>
      <c r="F347">
        <v>852.61</v>
      </c>
      <c r="G347">
        <v>1.5E-3</v>
      </c>
      <c r="H347">
        <v>8.9999999999999998E-4</v>
      </c>
      <c r="I347">
        <v>3.3999999999999998E-3</v>
      </c>
      <c r="J347">
        <v>8.9999999999999998E-4</v>
      </c>
      <c r="K347">
        <v>1.1599999999999999E-2</v>
      </c>
      <c r="L347">
        <v>0.96640000000000004</v>
      </c>
      <c r="M347">
        <v>1.5299999999999999E-2</v>
      </c>
      <c r="N347">
        <v>0.32919999999999999</v>
      </c>
      <c r="O347">
        <v>1.5E-3</v>
      </c>
      <c r="P347">
        <v>0.14510000000000001</v>
      </c>
      <c r="Q347" s="1">
        <v>56771.87</v>
      </c>
      <c r="R347">
        <v>0.1953</v>
      </c>
      <c r="S347">
        <v>0.19520000000000001</v>
      </c>
      <c r="T347">
        <v>0.60960000000000003</v>
      </c>
      <c r="U347">
        <v>7.47</v>
      </c>
      <c r="V347" s="1">
        <v>72624.240000000005</v>
      </c>
      <c r="W347">
        <v>104.6</v>
      </c>
      <c r="X347" s="1">
        <v>247377.76</v>
      </c>
      <c r="Y347">
        <v>0.57230000000000003</v>
      </c>
      <c r="Z347">
        <v>9.0200000000000002E-2</v>
      </c>
      <c r="AA347">
        <v>0.33760000000000001</v>
      </c>
      <c r="AB347">
        <v>0.42770000000000002</v>
      </c>
      <c r="AC347">
        <v>247.38</v>
      </c>
      <c r="AD347" s="1">
        <v>7389.34</v>
      </c>
      <c r="AE347">
        <v>508.03</v>
      </c>
      <c r="AF347" s="1">
        <v>183880.65</v>
      </c>
      <c r="AG347" t="s">
        <v>3</v>
      </c>
      <c r="AH347" s="1">
        <v>35703</v>
      </c>
      <c r="AI347" s="1">
        <v>56499.68</v>
      </c>
      <c r="AJ347">
        <v>38.85</v>
      </c>
      <c r="AK347">
        <v>24.91</v>
      </c>
      <c r="AL347">
        <v>28.38</v>
      </c>
      <c r="AM347">
        <v>4.79</v>
      </c>
      <c r="AN347" s="1">
        <v>1744.84</v>
      </c>
      <c r="AO347">
        <v>1.3599000000000001</v>
      </c>
      <c r="AP347" s="1">
        <v>1873.32</v>
      </c>
      <c r="AQ347" s="1">
        <v>2389.4899999999998</v>
      </c>
      <c r="AR347" s="1">
        <v>7115.35</v>
      </c>
      <c r="AS347">
        <v>655.94</v>
      </c>
      <c r="AT347">
        <v>387.11</v>
      </c>
      <c r="AU347" s="1">
        <v>12421.21</v>
      </c>
      <c r="AV347" s="1">
        <v>6243.62</v>
      </c>
      <c r="AW347">
        <v>0.40989999999999999</v>
      </c>
      <c r="AX347" s="1">
        <v>6376.86</v>
      </c>
      <c r="AY347">
        <v>0.41870000000000002</v>
      </c>
      <c r="AZ347" s="1">
        <v>1881.32</v>
      </c>
      <c r="BA347">
        <v>0.1235</v>
      </c>
      <c r="BB347">
        <v>729.46</v>
      </c>
      <c r="BC347">
        <v>4.7899999999999998E-2</v>
      </c>
      <c r="BD347" s="1">
        <v>15231.25</v>
      </c>
      <c r="BE347" s="1">
        <v>5925.72</v>
      </c>
      <c r="BF347">
        <v>1.6680999999999999</v>
      </c>
      <c r="BG347">
        <v>0.51480000000000004</v>
      </c>
      <c r="BH347">
        <v>0.23549999999999999</v>
      </c>
      <c r="BI347">
        <v>0.18459999999999999</v>
      </c>
      <c r="BJ347">
        <v>3.09E-2</v>
      </c>
      <c r="BK347">
        <v>3.4200000000000001E-2</v>
      </c>
    </row>
    <row r="348" spans="1:63" x14ac:dyDescent="0.25">
      <c r="A348" t="s">
        <v>349</v>
      </c>
      <c r="B348">
        <v>139303</v>
      </c>
      <c r="C348">
        <v>35.43</v>
      </c>
      <c r="D348">
        <v>101.55</v>
      </c>
      <c r="E348" s="1">
        <v>3597.73</v>
      </c>
      <c r="F348" s="1">
        <v>3435.74</v>
      </c>
      <c r="G348">
        <v>2.3E-2</v>
      </c>
      <c r="H348">
        <v>1E-3</v>
      </c>
      <c r="I348">
        <v>6.7000000000000004E-2</v>
      </c>
      <c r="J348">
        <v>1.1999999999999999E-3</v>
      </c>
      <c r="K348">
        <v>5.04E-2</v>
      </c>
      <c r="L348">
        <v>0.80100000000000005</v>
      </c>
      <c r="M348">
        <v>5.6300000000000003E-2</v>
      </c>
      <c r="N348">
        <v>0.27160000000000001</v>
      </c>
      <c r="O348">
        <v>2.0799999999999999E-2</v>
      </c>
      <c r="P348">
        <v>0.13489999999999999</v>
      </c>
      <c r="Q348" s="1">
        <v>66475.350000000006</v>
      </c>
      <c r="R348">
        <v>0.20430000000000001</v>
      </c>
      <c r="S348">
        <v>0.1946</v>
      </c>
      <c r="T348">
        <v>0.60109999999999997</v>
      </c>
      <c r="U348">
        <v>22.14</v>
      </c>
      <c r="V348" s="1">
        <v>89492.36</v>
      </c>
      <c r="W348">
        <v>158.27000000000001</v>
      </c>
      <c r="X348" s="1">
        <v>188265.72</v>
      </c>
      <c r="Y348">
        <v>0.76990000000000003</v>
      </c>
      <c r="Z348">
        <v>0.1741</v>
      </c>
      <c r="AA348">
        <v>5.6099999999999997E-2</v>
      </c>
      <c r="AB348">
        <v>0.2301</v>
      </c>
      <c r="AC348">
        <v>188.27</v>
      </c>
      <c r="AD348" s="1">
        <v>7147.26</v>
      </c>
      <c r="AE348">
        <v>769.51</v>
      </c>
      <c r="AF348" s="1">
        <v>183469.69</v>
      </c>
      <c r="AG348" t="s">
        <v>3</v>
      </c>
      <c r="AH348" s="1">
        <v>41470</v>
      </c>
      <c r="AI348" s="1">
        <v>69749.850000000006</v>
      </c>
      <c r="AJ348">
        <v>57.92</v>
      </c>
      <c r="AK348">
        <v>35.9</v>
      </c>
      <c r="AL348">
        <v>40.479999999999997</v>
      </c>
      <c r="AM348">
        <v>4.8600000000000003</v>
      </c>
      <c r="AN348" s="1">
        <v>1817.17</v>
      </c>
      <c r="AO348">
        <v>0.82420000000000004</v>
      </c>
      <c r="AP348" s="1">
        <v>1441.35</v>
      </c>
      <c r="AQ348" s="1">
        <v>1982.07</v>
      </c>
      <c r="AR348" s="1">
        <v>6682.85</v>
      </c>
      <c r="AS348">
        <v>718.46</v>
      </c>
      <c r="AT348">
        <v>306.37</v>
      </c>
      <c r="AU348" s="1">
        <v>11131.09</v>
      </c>
      <c r="AV348" s="1">
        <v>4188.83</v>
      </c>
      <c r="AW348">
        <v>0.33939999999999998</v>
      </c>
      <c r="AX348" s="1">
        <v>6593.66</v>
      </c>
      <c r="AY348">
        <v>0.5343</v>
      </c>
      <c r="AZ348">
        <v>953.82</v>
      </c>
      <c r="BA348">
        <v>7.7299999999999994E-2</v>
      </c>
      <c r="BB348">
        <v>604.59</v>
      </c>
      <c r="BC348">
        <v>4.9000000000000002E-2</v>
      </c>
      <c r="BD348" s="1">
        <v>12340.91</v>
      </c>
      <c r="BE348" s="1">
        <v>2663.75</v>
      </c>
      <c r="BF348">
        <v>0.46750000000000003</v>
      </c>
      <c r="BG348">
        <v>0.56520000000000004</v>
      </c>
      <c r="BH348">
        <v>0.22420000000000001</v>
      </c>
      <c r="BI348">
        <v>0.16550000000000001</v>
      </c>
      <c r="BJ348">
        <v>2.7900000000000001E-2</v>
      </c>
      <c r="BK348">
        <v>1.7100000000000001E-2</v>
      </c>
    </row>
    <row r="349" spans="1:63" x14ac:dyDescent="0.25">
      <c r="A349" t="s">
        <v>350</v>
      </c>
      <c r="B349">
        <v>47712</v>
      </c>
      <c r="C349">
        <v>73.569999999999993</v>
      </c>
      <c r="D349">
        <v>9.6</v>
      </c>
      <c r="E349">
        <v>706.25</v>
      </c>
      <c r="F349">
        <v>692.66</v>
      </c>
      <c r="G349">
        <v>2.8E-3</v>
      </c>
      <c r="H349">
        <v>2.0000000000000001E-4</v>
      </c>
      <c r="I349">
        <v>5.1999999999999998E-3</v>
      </c>
      <c r="J349">
        <v>1.1999999999999999E-3</v>
      </c>
      <c r="K349">
        <v>1.4500000000000001E-2</v>
      </c>
      <c r="L349">
        <v>0.95289999999999997</v>
      </c>
      <c r="M349">
        <v>2.3199999999999998E-2</v>
      </c>
      <c r="N349">
        <v>0.33379999999999999</v>
      </c>
      <c r="O349">
        <v>5.9999999999999995E-4</v>
      </c>
      <c r="P349">
        <v>0.13600000000000001</v>
      </c>
      <c r="Q349" s="1">
        <v>55088.37</v>
      </c>
      <c r="R349">
        <v>0.22869999999999999</v>
      </c>
      <c r="S349">
        <v>0.1802</v>
      </c>
      <c r="T349">
        <v>0.59109999999999996</v>
      </c>
      <c r="U349">
        <v>7.27</v>
      </c>
      <c r="V349" s="1">
        <v>69211.429999999993</v>
      </c>
      <c r="W349">
        <v>92.15</v>
      </c>
      <c r="X349" s="1">
        <v>207147.88</v>
      </c>
      <c r="Y349">
        <v>0.7379</v>
      </c>
      <c r="Z349">
        <v>5.3400000000000003E-2</v>
      </c>
      <c r="AA349">
        <v>0.2087</v>
      </c>
      <c r="AB349">
        <v>0.2621</v>
      </c>
      <c r="AC349">
        <v>207.15</v>
      </c>
      <c r="AD349" s="1">
        <v>6241.85</v>
      </c>
      <c r="AE349">
        <v>592.61</v>
      </c>
      <c r="AF349" s="1">
        <v>173688.23</v>
      </c>
      <c r="AG349" t="s">
        <v>3</v>
      </c>
      <c r="AH349" s="1">
        <v>36013</v>
      </c>
      <c r="AI349" s="1">
        <v>55420.14</v>
      </c>
      <c r="AJ349">
        <v>40.35</v>
      </c>
      <c r="AK349">
        <v>26.07</v>
      </c>
      <c r="AL349">
        <v>29</v>
      </c>
      <c r="AM349">
        <v>4.6900000000000004</v>
      </c>
      <c r="AN349" s="1">
        <v>1833.08</v>
      </c>
      <c r="AO349">
        <v>1.349</v>
      </c>
      <c r="AP349" s="1">
        <v>1824.51</v>
      </c>
      <c r="AQ349" s="1">
        <v>2290.71</v>
      </c>
      <c r="AR349" s="1">
        <v>7212.03</v>
      </c>
      <c r="AS349">
        <v>705.25</v>
      </c>
      <c r="AT349">
        <v>389.89</v>
      </c>
      <c r="AU349" s="1">
        <v>12422.39</v>
      </c>
      <c r="AV349" s="1">
        <v>6451.54</v>
      </c>
      <c r="AW349">
        <v>0.41799999999999998</v>
      </c>
      <c r="AX349" s="1">
        <v>6235.21</v>
      </c>
      <c r="AY349">
        <v>0.40400000000000003</v>
      </c>
      <c r="AZ349" s="1">
        <v>1978.19</v>
      </c>
      <c r="BA349">
        <v>0.12820000000000001</v>
      </c>
      <c r="BB349">
        <v>768.58</v>
      </c>
      <c r="BC349">
        <v>4.9799999999999997E-2</v>
      </c>
      <c r="BD349" s="1">
        <v>15433.53</v>
      </c>
      <c r="BE349" s="1">
        <v>5463.28</v>
      </c>
      <c r="BF349">
        <v>1.4536</v>
      </c>
      <c r="BG349">
        <v>0.50670000000000004</v>
      </c>
      <c r="BH349">
        <v>0.22420000000000001</v>
      </c>
      <c r="BI349">
        <v>0.2099</v>
      </c>
      <c r="BJ349">
        <v>3.2500000000000001E-2</v>
      </c>
      <c r="BK349">
        <v>2.6700000000000002E-2</v>
      </c>
    </row>
    <row r="350" spans="1:63" x14ac:dyDescent="0.25">
      <c r="A350" t="s">
        <v>351</v>
      </c>
      <c r="B350">
        <v>45526</v>
      </c>
      <c r="C350">
        <v>48.95</v>
      </c>
      <c r="D350">
        <v>20.48</v>
      </c>
      <c r="E350" s="1">
        <v>1002.34</v>
      </c>
      <c r="F350">
        <v>944.38</v>
      </c>
      <c r="G350">
        <v>3.0999999999999999E-3</v>
      </c>
      <c r="H350">
        <v>5.9999999999999995E-4</v>
      </c>
      <c r="I350">
        <v>1.2999999999999999E-2</v>
      </c>
      <c r="J350">
        <v>1.1000000000000001E-3</v>
      </c>
      <c r="K350">
        <v>2.81E-2</v>
      </c>
      <c r="L350">
        <v>0.90529999999999999</v>
      </c>
      <c r="M350">
        <v>4.9000000000000002E-2</v>
      </c>
      <c r="N350">
        <v>0.48680000000000001</v>
      </c>
      <c r="O350">
        <v>2.5999999999999999E-3</v>
      </c>
      <c r="P350">
        <v>0.15959999999999999</v>
      </c>
      <c r="Q350" s="1">
        <v>54706.77</v>
      </c>
      <c r="R350">
        <v>0.20630000000000001</v>
      </c>
      <c r="S350">
        <v>0.217</v>
      </c>
      <c r="T350">
        <v>0.57679999999999998</v>
      </c>
      <c r="U350">
        <v>8.7100000000000009</v>
      </c>
      <c r="V350" s="1">
        <v>71008.95</v>
      </c>
      <c r="W350">
        <v>110.71</v>
      </c>
      <c r="X350" s="1">
        <v>158249.87</v>
      </c>
      <c r="Y350">
        <v>0.74250000000000005</v>
      </c>
      <c r="Z350">
        <v>0.1464</v>
      </c>
      <c r="AA350">
        <v>0.1111</v>
      </c>
      <c r="AB350">
        <v>0.25750000000000001</v>
      </c>
      <c r="AC350">
        <v>158.25</v>
      </c>
      <c r="AD350" s="1">
        <v>4392.42</v>
      </c>
      <c r="AE350">
        <v>490.3</v>
      </c>
      <c r="AF350" s="1">
        <v>136441.09</v>
      </c>
      <c r="AG350" t="s">
        <v>3</v>
      </c>
      <c r="AH350" s="1">
        <v>32081</v>
      </c>
      <c r="AI350" s="1">
        <v>50166.18</v>
      </c>
      <c r="AJ350">
        <v>42.87</v>
      </c>
      <c r="AK350">
        <v>24.97</v>
      </c>
      <c r="AL350">
        <v>30.05</v>
      </c>
      <c r="AM350">
        <v>4.4000000000000004</v>
      </c>
      <c r="AN350" s="1">
        <v>1678.05</v>
      </c>
      <c r="AO350">
        <v>1.0508999999999999</v>
      </c>
      <c r="AP350" s="1">
        <v>1706.51</v>
      </c>
      <c r="AQ350" s="1">
        <v>2264.11</v>
      </c>
      <c r="AR350" s="1">
        <v>6980.84</v>
      </c>
      <c r="AS350">
        <v>730.06</v>
      </c>
      <c r="AT350">
        <v>355.2</v>
      </c>
      <c r="AU350" s="1">
        <v>12036.72</v>
      </c>
      <c r="AV350" s="1">
        <v>7483.8</v>
      </c>
      <c r="AW350">
        <v>0.51529999999999998</v>
      </c>
      <c r="AX350" s="1">
        <v>4476.8</v>
      </c>
      <c r="AY350">
        <v>0.30819999999999997</v>
      </c>
      <c r="AZ350" s="1">
        <v>1521.53</v>
      </c>
      <c r="BA350">
        <v>0.1048</v>
      </c>
      <c r="BB350" s="1">
        <v>1041.42</v>
      </c>
      <c r="BC350">
        <v>7.17E-2</v>
      </c>
      <c r="BD350" s="1">
        <v>14523.55</v>
      </c>
      <c r="BE350" s="1">
        <v>5872.55</v>
      </c>
      <c r="BF350">
        <v>1.7583</v>
      </c>
      <c r="BG350">
        <v>0.50670000000000004</v>
      </c>
      <c r="BH350">
        <v>0.2127</v>
      </c>
      <c r="BI350">
        <v>0.2208</v>
      </c>
      <c r="BJ350">
        <v>3.1300000000000001E-2</v>
      </c>
      <c r="BK350">
        <v>2.86E-2</v>
      </c>
    </row>
    <row r="351" spans="1:63" x14ac:dyDescent="0.25">
      <c r="A351" t="s">
        <v>352</v>
      </c>
      <c r="B351">
        <v>48777</v>
      </c>
      <c r="C351">
        <v>165.1</v>
      </c>
      <c r="D351">
        <v>10.050000000000001</v>
      </c>
      <c r="E351" s="1">
        <v>1659.04</v>
      </c>
      <c r="F351" s="1">
        <v>1601.56</v>
      </c>
      <c r="G351">
        <v>2.2000000000000001E-3</v>
      </c>
      <c r="H351">
        <v>4.0000000000000002E-4</v>
      </c>
      <c r="I351">
        <v>1.11E-2</v>
      </c>
      <c r="J351">
        <v>1.1000000000000001E-3</v>
      </c>
      <c r="K351">
        <v>1.1299999999999999E-2</v>
      </c>
      <c r="L351">
        <v>0.94030000000000002</v>
      </c>
      <c r="M351">
        <v>3.3599999999999998E-2</v>
      </c>
      <c r="N351">
        <v>0.89859999999999995</v>
      </c>
      <c r="O351">
        <v>5.9999999999999995E-4</v>
      </c>
      <c r="P351">
        <v>0.17519999999999999</v>
      </c>
      <c r="Q351" s="1">
        <v>57457.07</v>
      </c>
      <c r="R351">
        <v>0.20480000000000001</v>
      </c>
      <c r="S351">
        <v>0.2059</v>
      </c>
      <c r="T351">
        <v>0.58930000000000005</v>
      </c>
      <c r="U351">
        <v>14.08</v>
      </c>
      <c r="V351" s="1">
        <v>80976.87</v>
      </c>
      <c r="W351">
        <v>113.42</v>
      </c>
      <c r="X351" s="1">
        <v>147474.99</v>
      </c>
      <c r="Y351">
        <v>0.63319999999999999</v>
      </c>
      <c r="Z351">
        <v>9.98E-2</v>
      </c>
      <c r="AA351">
        <v>0.26700000000000002</v>
      </c>
      <c r="AB351">
        <v>0.36680000000000001</v>
      </c>
      <c r="AC351">
        <v>147.47</v>
      </c>
      <c r="AD351" s="1">
        <v>3482.64</v>
      </c>
      <c r="AE351">
        <v>335.27</v>
      </c>
      <c r="AF351" s="1">
        <v>114837.11</v>
      </c>
      <c r="AG351" t="s">
        <v>3</v>
      </c>
      <c r="AH351" s="1">
        <v>31099</v>
      </c>
      <c r="AI351" s="1">
        <v>47034.85</v>
      </c>
      <c r="AJ351">
        <v>29.12</v>
      </c>
      <c r="AK351">
        <v>22.14</v>
      </c>
      <c r="AL351">
        <v>23.65</v>
      </c>
      <c r="AM351">
        <v>3.57</v>
      </c>
      <c r="AN351" s="1">
        <v>1343.46</v>
      </c>
      <c r="AO351">
        <v>0.89559999999999995</v>
      </c>
      <c r="AP351" s="1">
        <v>1655.68</v>
      </c>
      <c r="AQ351" s="1">
        <v>2644.64</v>
      </c>
      <c r="AR351" s="1">
        <v>7693.96</v>
      </c>
      <c r="AS351">
        <v>667.36</v>
      </c>
      <c r="AT351">
        <v>353.62</v>
      </c>
      <c r="AU351" s="1">
        <v>13015.26</v>
      </c>
      <c r="AV351" s="1">
        <v>9112.69</v>
      </c>
      <c r="AW351">
        <v>0.6119</v>
      </c>
      <c r="AX351" s="1">
        <v>3049.83</v>
      </c>
      <c r="AY351">
        <v>0.20480000000000001</v>
      </c>
      <c r="AZ351" s="1">
        <v>1182.76</v>
      </c>
      <c r="BA351">
        <v>7.9399999999999998E-2</v>
      </c>
      <c r="BB351" s="1">
        <v>1547.56</v>
      </c>
      <c r="BC351">
        <v>0.10390000000000001</v>
      </c>
      <c r="BD351" s="1">
        <v>14892.84</v>
      </c>
      <c r="BE351" s="1">
        <v>8048.17</v>
      </c>
      <c r="BF351">
        <v>3.3025000000000002</v>
      </c>
      <c r="BG351">
        <v>0.52190000000000003</v>
      </c>
      <c r="BH351">
        <v>0.2492</v>
      </c>
      <c r="BI351">
        <v>0.1769</v>
      </c>
      <c r="BJ351">
        <v>3.4599999999999999E-2</v>
      </c>
      <c r="BK351">
        <v>1.7399999999999999E-2</v>
      </c>
    </row>
    <row r="352" spans="1:63" x14ac:dyDescent="0.25">
      <c r="A352" t="s">
        <v>353</v>
      </c>
      <c r="B352">
        <v>45534</v>
      </c>
      <c r="C352">
        <v>79.52</v>
      </c>
      <c r="D352">
        <v>16.57</v>
      </c>
      <c r="E352" s="1">
        <v>1318.05</v>
      </c>
      <c r="F352" s="1">
        <v>1238.6199999999999</v>
      </c>
      <c r="G352">
        <v>3.0999999999999999E-3</v>
      </c>
      <c r="H352">
        <v>4.0000000000000002E-4</v>
      </c>
      <c r="I352">
        <v>8.3000000000000001E-3</v>
      </c>
      <c r="J352">
        <v>1.1000000000000001E-3</v>
      </c>
      <c r="K352">
        <v>2.58E-2</v>
      </c>
      <c r="L352">
        <v>0.9304</v>
      </c>
      <c r="M352">
        <v>3.09E-2</v>
      </c>
      <c r="N352">
        <v>0.43519999999999998</v>
      </c>
      <c r="O352">
        <v>2.3999999999999998E-3</v>
      </c>
      <c r="P352">
        <v>0.1547</v>
      </c>
      <c r="Q352" s="1">
        <v>56148.83</v>
      </c>
      <c r="R352">
        <v>0.2293</v>
      </c>
      <c r="S352">
        <v>0.2205</v>
      </c>
      <c r="T352">
        <v>0.55020000000000002</v>
      </c>
      <c r="U352">
        <v>10.58</v>
      </c>
      <c r="V352" s="1">
        <v>76133.05</v>
      </c>
      <c r="W352">
        <v>119.01</v>
      </c>
      <c r="X352" s="1">
        <v>174255.01</v>
      </c>
      <c r="Y352">
        <v>0.7712</v>
      </c>
      <c r="Z352">
        <v>0.1229</v>
      </c>
      <c r="AA352">
        <v>0.10589999999999999</v>
      </c>
      <c r="AB352">
        <v>0.2288</v>
      </c>
      <c r="AC352">
        <v>174.26</v>
      </c>
      <c r="AD352" s="1">
        <v>4924.8</v>
      </c>
      <c r="AE352">
        <v>539.20000000000005</v>
      </c>
      <c r="AF352" s="1">
        <v>152597.20000000001</v>
      </c>
      <c r="AG352" t="s">
        <v>3</v>
      </c>
      <c r="AH352" s="1">
        <v>34035</v>
      </c>
      <c r="AI352" s="1">
        <v>53368.24</v>
      </c>
      <c r="AJ352">
        <v>40.69</v>
      </c>
      <c r="AK352">
        <v>25.48</v>
      </c>
      <c r="AL352">
        <v>28.63</v>
      </c>
      <c r="AM352">
        <v>4.0199999999999996</v>
      </c>
      <c r="AN352" s="1">
        <v>1283.76</v>
      </c>
      <c r="AO352">
        <v>1.0844</v>
      </c>
      <c r="AP352" s="1">
        <v>1600.51</v>
      </c>
      <c r="AQ352" s="1">
        <v>2184.5700000000002</v>
      </c>
      <c r="AR352" s="1">
        <v>6603.12</v>
      </c>
      <c r="AS352">
        <v>701.71</v>
      </c>
      <c r="AT352">
        <v>330.55</v>
      </c>
      <c r="AU352" s="1">
        <v>11420.47</v>
      </c>
      <c r="AV352" s="1">
        <v>6661.84</v>
      </c>
      <c r="AW352">
        <v>0.49</v>
      </c>
      <c r="AX352" s="1">
        <v>4554.05</v>
      </c>
      <c r="AY352">
        <v>0.33500000000000002</v>
      </c>
      <c r="AZ352" s="1">
        <v>1416.27</v>
      </c>
      <c r="BA352">
        <v>0.1042</v>
      </c>
      <c r="BB352">
        <v>962.58</v>
      </c>
      <c r="BC352">
        <v>7.0800000000000002E-2</v>
      </c>
      <c r="BD352" s="1">
        <v>13594.74</v>
      </c>
      <c r="BE352" s="1">
        <v>5267.07</v>
      </c>
      <c r="BF352">
        <v>1.4941</v>
      </c>
      <c r="BG352">
        <v>0.50329999999999997</v>
      </c>
      <c r="BH352">
        <v>0.22470000000000001</v>
      </c>
      <c r="BI352">
        <v>0.21940000000000001</v>
      </c>
      <c r="BJ352">
        <v>3.0200000000000001E-2</v>
      </c>
      <c r="BK352">
        <v>2.24E-2</v>
      </c>
    </row>
    <row r="353" spans="1:63" x14ac:dyDescent="0.25">
      <c r="A353" t="s">
        <v>354</v>
      </c>
      <c r="B353">
        <v>44412</v>
      </c>
      <c r="C353">
        <v>12.1</v>
      </c>
      <c r="D353">
        <v>370.14</v>
      </c>
      <c r="E353" s="1">
        <v>4476.9399999999996</v>
      </c>
      <c r="F353" s="1">
        <v>3614.74</v>
      </c>
      <c r="G353">
        <v>6.0000000000000001E-3</v>
      </c>
      <c r="H353">
        <v>1E-3</v>
      </c>
      <c r="I353">
        <v>0.40039999999999998</v>
      </c>
      <c r="J353">
        <v>1.6000000000000001E-3</v>
      </c>
      <c r="K353">
        <v>0.12770000000000001</v>
      </c>
      <c r="L353">
        <v>0.34739999999999999</v>
      </c>
      <c r="M353">
        <v>0.11600000000000001</v>
      </c>
      <c r="N353">
        <v>0.97560000000000002</v>
      </c>
      <c r="O353">
        <v>4.82E-2</v>
      </c>
      <c r="P353">
        <v>0.19070000000000001</v>
      </c>
      <c r="Q353" s="1">
        <v>61781.21</v>
      </c>
      <c r="R353">
        <v>0.29049999999999998</v>
      </c>
      <c r="S353">
        <v>0.19789999999999999</v>
      </c>
      <c r="T353">
        <v>0.51160000000000005</v>
      </c>
      <c r="U353">
        <v>32.119999999999997</v>
      </c>
      <c r="V353" s="1">
        <v>86050.14</v>
      </c>
      <c r="W353">
        <v>137.30000000000001</v>
      </c>
      <c r="X353" s="1">
        <v>81523.360000000001</v>
      </c>
      <c r="Y353">
        <v>0.64329999999999998</v>
      </c>
      <c r="Z353">
        <v>0.28389999999999999</v>
      </c>
      <c r="AA353">
        <v>7.2800000000000004E-2</v>
      </c>
      <c r="AB353">
        <v>0.35670000000000002</v>
      </c>
      <c r="AC353">
        <v>81.52</v>
      </c>
      <c r="AD353" s="1">
        <v>3638.38</v>
      </c>
      <c r="AE353">
        <v>438.51</v>
      </c>
      <c r="AF353" s="1">
        <v>72156.759999999995</v>
      </c>
      <c r="AG353" t="s">
        <v>3</v>
      </c>
      <c r="AH353" s="1">
        <v>26478</v>
      </c>
      <c r="AI353" s="1">
        <v>39922.519999999997</v>
      </c>
      <c r="AJ353">
        <v>61.97</v>
      </c>
      <c r="AK353">
        <v>40.53</v>
      </c>
      <c r="AL353">
        <v>46.52</v>
      </c>
      <c r="AM353">
        <v>4.84</v>
      </c>
      <c r="AN353">
        <v>1.22</v>
      </c>
      <c r="AO353">
        <v>1.1136999999999999</v>
      </c>
      <c r="AP353" s="1">
        <v>1929.14</v>
      </c>
      <c r="AQ353" s="1">
        <v>2567.9899999999998</v>
      </c>
      <c r="AR353" s="1">
        <v>7566.04</v>
      </c>
      <c r="AS353">
        <v>927.91</v>
      </c>
      <c r="AT353">
        <v>556.28</v>
      </c>
      <c r="AU353" s="1">
        <v>13547.37</v>
      </c>
      <c r="AV353" s="1">
        <v>10124.85</v>
      </c>
      <c r="AW353">
        <v>0.60089999999999999</v>
      </c>
      <c r="AX353" s="1">
        <v>4042.06</v>
      </c>
      <c r="AY353">
        <v>0.2399</v>
      </c>
      <c r="AZ353">
        <v>923.18</v>
      </c>
      <c r="BA353">
        <v>5.4800000000000001E-2</v>
      </c>
      <c r="BB353" s="1">
        <v>1758.57</v>
      </c>
      <c r="BC353">
        <v>0.10440000000000001</v>
      </c>
      <c r="BD353" s="1">
        <v>16848.669999999998</v>
      </c>
      <c r="BE353" s="1">
        <v>6184.66</v>
      </c>
      <c r="BF353">
        <v>3.2399</v>
      </c>
      <c r="BG353">
        <v>0.47939999999999999</v>
      </c>
      <c r="BH353">
        <v>0.1867</v>
      </c>
      <c r="BI353">
        <v>0.29520000000000002</v>
      </c>
      <c r="BJ353">
        <v>2.5999999999999999E-2</v>
      </c>
      <c r="BK353">
        <v>1.2699999999999999E-2</v>
      </c>
    </row>
    <row r="354" spans="1:63" x14ac:dyDescent="0.25">
      <c r="A354" t="s">
        <v>355</v>
      </c>
      <c r="B354">
        <v>44420</v>
      </c>
      <c r="C354">
        <v>71.81</v>
      </c>
      <c r="D354">
        <v>39.36</v>
      </c>
      <c r="E354" s="1">
        <v>2826.48</v>
      </c>
      <c r="F354" s="1">
        <v>2651.8</v>
      </c>
      <c r="G354">
        <v>7.4999999999999997E-3</v>
      </c>
      <c r="H354">
        <v>3.0000000000000001E-3</v>
      </c>
      <c r="I354">
        <v>1.8599999999999998E-2</v>
      </c>
      <c r="J354">
        <v>8.0000000000000004E-4</v>
      </c>
      <c r="K354">
        <v>4.9200000000000001E-2</v>
      </c>
      <c r="L354">
        <v>0.86899999999999999</v>
      </c>
      <c r="M354">
        <v>5.1900000000000002E-2</v>
      </c>
      <c r="N354">
        <v>0.43099999999999999</v>
      </c>
      <c r="O354">
        <v>1.78E-2</v>
      </c>
      <c r="P354">
        <v>0.153</v>
      </c>
      <c r="Q354" s="1">
        <v>60934.37</v>
      </c>
      <c r="R354">
        <v>0.19209999999999999</v>
      </c>
      <c r="S354">
        <v>0.18240000000000001</v>
      </c>
      <c r="T354">
        <v>0.62560000000000004</v>
      </c>
      <c r="U354">
        <v>19.760000000000002</v>
      </c>
      <c r="V354" s="1">
        <v>81551.05</v>
      </c>
      <c r="W354">
        <v>137.91999999999999</v>
      </c>
      <c r="X354" s="1">
        <v>156372.62</v>
      </c>
      <c r="Y354">
        <v>0.71950000000000003</v>
      </c>
      <c r="Z354">
        <v>0.19919999999999999</v>
      </c>
      <c r="AA354">
        <v>8.14E-2</v>
      </c>
      <c r="AB354">
        <v>0.28050000000000003</v>
      </c>
      <c r="AC354">
        <v>156.37</v>
      </c>
      <c r="AD354" s="1">
        <v>5189.59</v>
      </c>
      <c r="AE354">
        <v>547.55999999999995</v>
      </c>
      <c r="AF354" s="1">
        <v>146553.25</v>
      </c>
      <c r="AG354" t="s">
        <v>3</v>
      </c>
      <c r="AH354" s="1">
        <v>32903</v>
      </c>
      <c r="AI354" s="1">
        <v>54762.47</v>
      </c>
      <c r="AJ354">
        <v>49.24</v>
      </c>
      <c r="AK354">
        <v>29.67</v>
      </c>
      <c r="AL354">
        <v>37.520000000000003</v>
      </c>
      <c r="AM354">
        <v>3.91</v>
      </c>
      <c r="AN354" s="1">
        <v>1448.16</v>
      </c>
      <c r="AO354">
        <v>1.0677000000000001</v>
      </c>
      <c r="AP354" s="1">
        <v>1519.63</v>
      </c>
      <c r="AQ354" s="1">
        <v>1874.12</v>
      </c>
      <c r="AR354" s="1">
        <v>6686.16</v>
      </c>
      <c r="AS354">
        <v>697.31</v>
      </c>
      <c r="AT354">
        <v>371.62</v>
      </c>
      <c r="AU354" s="1">
        <v>11148.84</v>
      </c>
      <c r="AV354" s="1">
        <v>5583.81</v>
      </c>
      <c r="AW354">
        <v>0.44190000000000002</v>
      </c>
      <c r="AX354" s="1">
        <v>5177.0200000000004</v>
      </c>
      <c r="AY354">
        <v>0.40970000000000001</v>
      </c>
      <c r="AZ354" s="1">
        <v>1005.09</v>
      </c>
      <c r="BA354">
        <v>7.9500000000000001E-2</v>
      </c>
      <c r="BB354">
        <v>870.38</v>
      </c>
      <c r="BC354">
        <v>6.8900000000000003E-2</v>
      </c>
      <c r="BD354" s="1">
        <v>12636.3</v>
      </c>
      <c r="BE354" s="1">
        <v>4074.24</v>
      </c>
      <c r="BF354">
        <v>1.0664</v>
      </c>
      <c r="BG354">
        <v>0.53639999999999999</v>
      </c>
      <c r="BH354">
        <v>0.2276</v>
      </c>
      <c r="BI354">
        <v>0.19139999999999999</v>
      </c>
      <c r="BJ354">
        <v>2.5000000000000001E-2</v>
      </c>
      <c r="BK354">
        <v>1.9599999999999999E-2</v>
      </c>
    </row>
    <row r="355" spans="1:63" x14ac:dyDescent="0.25">
      <c r="A355" t="s">
        <v>356</v>
      </c>
      <c r="B355">
        <v>44438</v>
      </c>
      <c r="C355">
        <v>92.48</v>
      </c>
      <c r="D355">
        <v>20.53</v>
      </c>
      <c r="E355" s="1">
        <v>1898.77</v>
      </c>
      <c r="F355" s="1">
        <v>1850.07</v>
      </c>
      <c r="G355">
        <v>6.7000000000000002E-3</v>
      </c>
      <c r="H355">
        <v>3.8999999999999998E-3</v>
      </c>
      <c r="I355">
        <v>1.61E-2</v>
      </c>
      <c r="J355">
        <v>1.1000000000000001E-3</v>
      </c>
      <c r="K355">
        <v>6.2700000000000006E-2</v>
      </c>
      <c r="L355">
        <v>0.86019999999999996</v>
      </c>
      <c r="M355">
        <v>4.9299999999999997E-2</v>
      </c>
      <c r="N355">
        <v>0.40229999999999999</v>
      </c>
      <c r="O355">
        <v>9.1999999999999998E-3</v>
      </c>
      <c r="P355">
        <v>0.1396</v>
      </c>
      <c r="Q355" s="1">
        <v>60789.32</v>
      </c>
      <c r="R355">
        <v>0.1951</v>
      </c>
      <c r="S355">
        <v>0.19839999999999999</v>
      </c>
      <c r="T355">
        <v>0.60660000000000003</v>
      </c>
      <c r="U355">
        <v>14.03</v>
      </c>
      <c r="V355" s="1">
        <v>77383.360000000001</v>
      </c>
      <c r="W355">
        <v>130.97999999999999</v>
      </c>
      <c r="X355" s="1">
        <v>176547.48</v>
      </c>
      <c r="Y355">
        <v>0.71260000000000001</v>
      </c>
      <c r="Z355">
        <v>0.188</v>
      </c>
      <c r="AA355">
        <v>9.9400000000000002E-2</v>
      </c>
      <c r="AB355">
        <v>0.28739999999999999</v>
      </c>
      <c r="AC355">
        <v>176.55</v>
      </c>
      <c r="AD355" s="1">
        <v>5361.62</v>
      </c>
      <c r="AE355">
        <v>534.66999999999996</v>
      </c>
      <c r="AF355" s="1">
        <v>161587.51</v>
      </c>
      <c r="AG355" t="s">
        <v>3</v>
      </c>
      <c r="AH355" s="1">
        <v>34738</v>
      </c>
      <c r="AI355" s="1">
        <v>56546.76</v>
      </c>
      <c r="AJ355">
        <v>44.22</v>
      </c>
      <c r="AK355">
        <v>27.58</v>
      </c>
      <c r="AL355">
        <v>33</v>
      </c>
      <c r="AM355">
        <v>4.3</v>
      </c>
      <c r="AN355" s="1">
        <v>1330.08</v>
      </c>
      <c r="AO355">
        <v>1.0740000000000001</v>
      </c>
      <c r="AP355" s="1">
        <v>1372.98</v>
      </c>
      <c r="AQ355" s="1">
        <v>2052.7600000000002</v>
      </c>
      <c r="AR355" s="1">
        <v>6705.53</v>
      </c>
      <c r="AS355">
        <v>692.08</v>
      </c>
      <c r="AT355">
        <v>302.91000000000003</v>
      </c>
      <c r="AU355" s="1">
        <v>11126.27</v>
      </c>
      <c r="AV355" s="1">
        <v>5259.87</v>
      </c>
      <c r="AW355">
        <v>0.41360000000000002</v>
      </c>
      <c r="AX355" s="1">
        <v>5187.59</v>
      </c>
      <c r="AY355">
        <v>0.40799999999999997</v>
      </c>
      <c r="AZ355" s="1">
        <v>1434.03</v>
      </c>
      <c r="BA355">
        <v>0.1128</v>
      </c>
      <c r="BB355">
        <v>834.31</v>
      </c>
      <c r="BC355">
        <v>6.5600000000000006E-2</v>
      </c>
      <c r="BD355" s="1">
        <v>12715.8</v>
      </c>
      <c r="BE355" s="1">
        <v>4005.81</v>
      </c>
      <c r="BF355">
        <v>1.0548999999999999</v>
      </c>
      <c r="BG355">
        <v>0.53380000000000005</v>
      </c>
      <c r="BH355">
        <v>0.22259999999999999</v>
      </c>
      <c r="BI355">
        <v>0.19470000000000001</v>
      </c>
      <c r="BJ355">
        <v>2.87E-2</v>
      </c>
      <c r="BK355">
        <v>2.0299999999999999E-2</v>
      </c>
    </row>
    <row r="356" spans="1:63" x14ac:dyDescent="0.25">
      <c r="A356" t="s">
        <v>357</v>
      </c>
      <c r="B356">
        <v>49270</v>
      </c>
      <c r="C356">
        <v>123.24</v>
      </c>
      <c r="D356">
        <v>9.3000000000000007</v>
      </c>
      <c r="E356" s="1">
        <v>1146.18</v>
      </c>
      <c r="F356" s="1">
        <v>1096.6099999999999</v>
      </c>
      <c r="G356">
        <v>2.0999999999999999E-3</v>
      </c>
      <c r="H356">
        <v>2.9999999999999997E-4</v>
      </c>
      <c r="I356">
        <v>7.3000000000000001E-3</v>
      </c>
      <c r="J356">
        <v>1.1999999999999999E-3</v>
      </c>
      <c r="K356">
        <v>2.3699999999999999E-2</v>
      </c>
      <c r="L356">
        <v>0.93620000000000003</v>
      </c>
      <c r="M356">
        <v>2.9100000000000001E-2</v>
      </c>
      <c r="N356">
        <v>0.43559999999999999</v>
      </c>
      <c r="O356">
        <v>2.3999999999999998E-3</v>
      </c>
      <c r="P356">
        <v>0.16200000000000001</v>
      </c>
      <c r="Q356" s="1">
        <v>55973.27</v>
      </c>
      <c r="R356">
        <v>0.21920000000000001</v>
      </c>
      <c r="S356">
        <v>0.1888</v>
      </c>
      <c r="T356">
        <v>0.59199999999999997</v>
      </c>
      <c r="U356">
        <v>10.68</v>
      </c>
      <c r="V356" s="1">
        <v>69640.14</v>
      </c>
      <c r="W356">
        <v>102.79</v>
      </c>
      <c r="X356" s="1">
        <v>176884.95</v>
      </c>
      <c r="Y356">
        <v>0.74209999999999998</v>
      </c>
      <c r="Z356">
        <v>0.1019</v>
      </c>
      <c r="AA356">
        <v>0.156</v>
      </c>
      <c r="AB356">
        <v>0.25790000000000002</v>
      </c>
      <c r="AC356">
        <v>176.88</v>
      </c>
      <c r="AD356" s="1">
        <v>4742.3999999999996</v>
      </c>
      <c r="AE356">
        <v>465.9</v>
      </c>
      <c r="AF356" s="1">
        <v>155792.88</v>
      </c>
      <c r="AG356" t="s">
        <v>3</v>
      </c>
      <c r="AH356" s="1">
        <v>33810</v>
      </c>
      <c r="AI356" s="1">
        <v>51020.85</v>
      </c>
      <c r="AJ356">
        <v>36.9</v>
      </c>
      <c r="AK356">
        <v>24.26</v>
      </c>
      <c r="AL356">
        <v>28.14</v>
      </c>
      <c r="AM356">
        <v>4.34</v>
      </c>
      <c r="AN356" s="1">
        <v>1438.94</v>
      </c>
      <c r="AO356">
        <v>1.2906</v>
      </c>
      <c r="AP356" s="1">
        <v>1668.72</v>
      </c>
      <c r="AQ356" s="1">
        <v>2319.8200000000002</v>
      </c>
      <c r="AR356" s="1">
        <v>6870.41</v>
      </c>
      <c r="AS356">
        <v>636.38</v>
      </c>
      <c r="AT356">
        <v>330.69</v>
      </c>
      <c r="AU356" s="1">
        <v>11826.03</v>
      </c>
      <c r="AV356" s="1">
        <v>7463.8</v>
      </c>
      <c r="AW356">
        <v>0.50870000000000004</v>
      </c>
      <c r="AX356" s="1">
        <v>4713.87</v>
      </c>
      <c r="AY356">
        <v>0.32129999999999997</v>
      </c>
      <c r="AZ356" s="1">
        <v>1580.2</v>
      </c>
      <c r="BA356">
        <v>0.1077</v>
      </c>
      <c r="BB356">
        <v>913.75</v>
      </c>
      <c r="BC356">
        <v>6.2300000000000001E-2</v>
      </c>
      <c r="BD356" s="1">
        <v>14671.63</v>
      </c>
      <c r="BE356" s="1">
        <v>6385.35</v>
      </c>
      <c r="BF356">
        <v>2.0596000000000001</v>
      </c>
      <c r="BG356">
        <v>0.51060000000000005</v>
      </c>
      <c r="BH356">
        <v>0.2306</v>
      </c>
      <c r="BI356">
        <v>0.21010000000000001</v>
      </c>
      <c r="BJ356">
        <v>3.3300000000000003E-2</v>
      </c>
      <c r="BK356">
        <v>1.5299999999999999E-2</v>
      </c>
    </row>
    <row r="357" spans="1:63" x14ac:dyDescent="0.25">
      <c r="A357" t="s">
        <v>358</v>
      </c>
      <c r="B357">
        <v>44446</v>
      </c>
      <c r="C357">
        <v>78.099999999999994</v>
      </c>
      <c r="D357">
        <v>16.670000000000002</v>
      </c>
      <c r="E357" s="1">
        <v>1301.6400000000001</v>
      </c>
      <c r="F357" s="1">
        <v>1251.01</v>
      </c>
      <c r="G357">
        <v>2.0999999999999999E-3</v>
      </c>
      <c r="H357">
        <v>5.0000000000000001E-4</v>
      </c>
      <c r="I357">
        <v>1.24E-2</v>
      </c>
      <c r="J357">
        <v>1E-3</v>
      </c>
      <c r="K357">
        <v>1.37E-2</v>
      </c>
      <c r="L357">
        <v>0.93459999999999999</v>
      </c>
      <c r="M357">
        <v>3.56E-2</v>
      </c>
      <c r="N357">
        <v>0.92030000000000001</v>
      </c>
      <c r="O357">
        <v>8.9999999999999998E-4</v>
      </c>
      <c r="P357">
        <v>0.17510000000000001</v>
      </c>
      <c r="Q357" s="1">
        <v>57027.87</v>
      </c>
      <c r="R357">
        <v>0.20150000000000001</v>
      </c>
      <c r="S357">
        <v>0.1875</v>
      </c>
      <c r="T357">
        <v>0.61099999999999999</v>
      </c>
      <c r="U357">
        <v>11.57</v>
      </c>
      <c r="V357" s="1">
        <v>76194.789999999994</v>
      </c>
      <c r="W357">
        <v>107.49</v>
      </c>
      <c r="X357" s="1">
        <v>116142.36</v>
      </c>
      <c r="Y357">
        <v>0.67220000000000002</v>
      </c>
      <c r="Z357">
        <v>0.1399</v>
      </c>
      <c r="AA357">
        <v>0.18790000000000001</v>
      </c>
      <c r="AB357">
        <v>0.32779999999999998</v>
      </c>
      <c r="AC357">
        <v>116.14</v>
      </c>
      <c r="AD357" s="1">
        <v>2880.26</v>
      </c>
      <c r="AE357">
        <v>303.25</v>
      </c>
      <c r="AF357" s="1">
        <v>91927.679999999993</v>
      </c>
      <c r="AG357" t="s">
        <v>3</v>
      </c>
      <c r="AH357" s="1">
        <v>30036</v>
      </c>
      <c r="AI357" s="1">
        <v>45111.88</v>
      </c>
      <c r="AJ357">
        <v>32.22</v>
      </c>
      <c r="AK357">
        <v>23.37</v>
      </c>
      <c r="AL357">
        <v>25.62</v>
      </c>
      <c r="AM357">
        <v>4.0199999999999996</v>
      </c>
      <c r="AN357" s="1">
        <v>1013.04</v>
      </c>
      <c r="AO357">
        <v>0.86009999999999998</v>
      </c>
      <c r="AP357" s="1">
        <v>1643.95</v>
      </c>
      <c r="AQ357" s="1">
        <v>2673.04</v>
      </c>
      <c r="AR357" s="1">
        <v>7792.5</v>
      </c>
      <c r="AS357">
        <v>660.6</v>
      </c>
      <c r="AT357">
        <v>416.64</v>
      </c>
      <c r="AU357" s="1">
        <v>13186.73</v>
      </c>
      <c r="AV357" s="1">
        <v>9926</v>
      </c>
      <c r="AW357">
        <v>0.65139999999999998</v>
      </c>
      <c r="AX357" s="1">
        <v>2490.4</v>
      </c>
      <c r="AY357">
        <v>0.16339999999999999</v>
      </c>
      <c r="AZ357" s="1">
        <v>1277.5</v>
      </c>
      <c r="BA357">
        <v>8.3799999999999999E-2</v>
      </c>
      <c r="BB357" s="1">
        <v>1544.23</v>
      </c>
      <c r="BC357">
        <v>0.1013</v>
      </c>
      <c r="BD357" s="1">
        <v>15238.13</v>
      </c>
      <c r="BE357" s="1">
        <v>8856.36</v>
      </c>
      <c r="BF357">
        <v>3.8820000000000001</v>
      </c>
      <c r="BG357">
        <v>0.5101</v>
      </c>
      <c r="BH357">
        <v>0.23880000000000001</v>
      </c>
      <c r="BI357">
        <v>0.20150000000000001</v>
      </c>
      <c r="BJ357">
        <v>3.5099999999999999E-2</v>
      </c>
      <c r="BK357">
        <v>1.4500000000000001E-2</v>
      </c>
    </row>
    <row r="358" spans="1:63" x14ac:dyDescent="0.25">
      <c r="A358" t="s">
        <v>359</v>
      </c>
      <c r="B358">
        <v>46995</v>
      </c>
      <c r="C358">
        <v>25.57</v>
      </c>
      <c r="D358">
        <v>203.01</v>
      </c>
      <c r="E358" s="1">
        <v>5191.1400000000003</v>
      </c>
      <c r="F358" s="1">
        <v>5162.7299999999996</v>
      </c>
      <c r="G358">
        <v>0.1114</v>
      </c>
      <c r="H358">
        <v>8.0000000000000004E-4</v>
      </c>
      <c r="I358">
        <v>5.1999999999999998E-2</v>
      </c>
      <c r="J358">
        <v>1.2999999999999999E-3</v>
      </c>
      <c r="K358">
        <v>4.0300000000000002E-2</v>
      </c>
      <c r="L358">
        <v>0.74150000000000005</v>
      </c>
      <c r="M358">
        <v>5.28E-2</v>
      </c>
      <c r="N358">
        <v>8.8999999999999996E-2</v>
      </c>
      <c r="O358">
        <v>2.58E-2</v>
      </c>
      <c r="P358">
        <v>0.11700000000000001</v>
      </c>
      <c r="Q358" s="1">
        <v>77898.38</v>
      </c>
      <c r="R358">
        <v>0.17460000000000001</v>
      </c>
      <c r="S358">
        <v>0.1832</v>
      </c>
      <c r="T358">
        <v>0.64219999999999999</v>
      </c>
      <c r="U358">
        <v>29.15</v>
      </c>
      <c r="V358" s="1">
        <v>100553.17</v>
      </c>
      <c r="W358">
        <v>176.65</v>
      </c>
      <c r="X358" s="1">
        <v>246333.62</v>
      </c>
      <c r="Y358">
        <v>0.81200000000000006</v>
      </c>
      <c r="Z358">
        <v>0.15790000000000001</v>
      </c>
      <c r="AA358">
        <v>3.0099999999999998E-2</v>
      </c>
      <c r="AB358">
        <v>0.188</v>
      </c>
      <c r="AC358">
        <v>246.33</v>
      </c>
      <c r="AD358" s="1">
        <v>10630.72</v>
      </c>
      <c r="AE358" s="1">
        <v>1070.1400000000001</v>
      </c>
      <c r="AF358" s="1">
        <v>287417.15999999997</v>
      </c>
      <c r="AG358" t="s">
        <v>3</v>
      </c>
      <c r="AH358" s="1">
        <v>61907</v>
      </c>
      <c r="AI358" s="1">
        <v>147362.41</v>
      </c>
      <c r="AJ358">
        <v>79.56</v>
      </c>
      <c r="AK358">
        <v>41.43</v>
      </c>
      <c r="AL358">
        <v>50.25</v>
      </c>
      <c r="AM358">
        <v>5.16</v>
      </c>
      <c r="AN358" s="1">
        <v>2346.64</v>
      </c>
      <c r="AO358">
        <v>0.55130000000000001</v>
      </c>
      <c r="AP358" s="1">
        <v>1534.93</v>
      </c>
      <c r="AQ358" s="1">
        <v>2036.5</v>
      </c>
      <c r="AR358" s="1">
        <v>8265.36</v>
      </c>
      <c r="AS358">
        <v>942.49</v>
      </c>
      <c r="AT358">
        <v>424.19</v>
      </c>
      <c r="AU358" s="1">
        <v>13203.47</v>
      </c>
      <c r="AV358" s="1">
        <v>2654.8</v>
      </c>
      <c r="AW358">
        <v>0.1895</v>
      </c>
      <c r="AX358" s="1">
        <v>9439.1</v>
      </c>
      <c r="AY358">
        <v>0.67390000000000005</v>
      </c>
      <c r="AZ358" s="1">
        <v>1508.21</v>
      </c>
      <c r="BA358">
        <v>0.1077</v>
      </c>
      <c r="BB358">
        <v>405.24</v>
      </c>
      <c r="BC358">
        <v>2.8899999999999999E-2</v>
      </c>
      <c r="BD358" s="1">
        <v>14007.35</v>
      </c>
      <c r="BE358" s="1">
        <v>1262.73</v>
      </c>
      <c r="BF358">
        <v>0.1046</v>
      </c>
      <c r="BG358">
        <v>0.61450000000000005</v>
      </c>
      <c r="BH358">
        <v>0.2321</v>
      </c>
      <c r="BI358">
        <v>0.1074</v>
      </c>
      <c r="BJ358">
        <v>2.69E-2</v>
      </c>
      <c r="BK358">
        <v>1.9099999999999999E-2</v>
      </c>
    </row>
    <row r="359" spans="1:63" x14ac:dyDescent="0.25">
      <c r="A359" t="s">
        <v>360</v>
      </c>
      <c r="B359">
        <v>44461</v>
      </c>
      <c r="C359">
        <v>7.75</v>
      </c>
      <c r="D359">
        <v>155.76</v>
      </c>
      <c r="E359" s="1">
        <v>1207.1400000000001</v>
      </c>
      <c r="F359" s="1">
        <v>1051.81</v>
      </c>
      <c r="G359">
        <v>3.0000000000000001E-3</v>
      </c>
      <c r="H359">
        <v>5.0000000000000001E-4</v>
      </c>
      <c r="I359">
        <v>0.1074</v>
      </c>
      <c r="J359">
        <v>2.3E-3</v>
      </c>
      <c r="K359">
        <v>5.6899999999999999E-2</v>
      </c>
      <c r="L359">
        <v>0.74809999999999999</v>
      </c>
      <c r="M359">
        <v>8.1900000000000001E-2</v>
      </c>
      <c r="N359">
        <v>0.93679999999999997</v>
      </c>
      <c r="O359">
        <v>1.8499999999999999E-2</v>
      </c>
      <c r="P359">
        <v>0.18149999999999999</v>
      </c>
      <c r="Q359" s="1">
        <v>56997.77</v>
      </c>
      <c r="R359">
        <v>0.22819999999999999</v>
      </c>
      <c r="S359">
        <v>0.20200000000000001</v>
      </c>
      <c r="T359">
        <v>0.56979999999999997</v>
      </c>
      <c r="U359">
        <v>11.54</v>
      </c>
      <c r="V359" s="1">
        <v>73425.81</v>
      </c>
      <c r="W359">
        <v>101.53</v>
      </c>
      <c r="X359" s="1">
        <v>89142.21</v>
      </c>
      <c r="Y359">
        <v>0.64880000000000004</v>
      </c>
      <c r="Z359">
        <v>0.2581</v>
      </c>
      <c r="AA359">
        <v>9.3100000000000002E-2</v>
      </c>
      <c r="AB359">
        <v>0.35120000000000001</v>
      </c>
      <c r="AC359">
        <v>89.14</v>
      </c>
      <c r="AD359" s="1">
        <v>3178.51</v>
      </c>
      <c r="AE359">
        <v>387.73</v>
      </c>
      <c r="AF359" s="1">
        <v>78353.570000000007</v>
      </c>
      <c r="AG359" t="s">
        <v>3</v>
      </c>
      <c r="AH359" s="1">
        <v>28235</v>
      </c>
      <c r="AI359" s="1">
        <v>41504.44</v>
      </c>
      <c r="AJ359">
        <v>48.42</v>
      </c>
      <c r="AK359">
        <v>33.590000000000003</v>
      </c>
      <c r="AL359">
        <v>39.19</v>
      </c>
      <c r="AM359">
        <v>4.24</v>
      </c>
      <c r="AN359">
        <v>774.84</v>
      </c>
      <c r="AO359">
        <v>0.98180000000000001</v>
      </c>
      <c r="AP359" s="1">
        <v>2052.9499999999998</v>
      </c>
      <c r="AQ359" s="1">
        <v>2418.86</v>
      </c>
      <c r="AR359" s="1">
        <v>8054.68</v>
      </c>
      <c r="AS359">
        <v>758.7</v>
      </c>
      <c r="AT359">
        <v>452.22</v>
      </c>
      <c r="AU359" s="1">
        <v>13737.41</v>
      </c>
      <c r="AV359" s="1">
        <v>10713.23</v>
      </c>
      <c r="AW359">
        <v>0.63529999999999998</v>
      </c>
      <c r="AX359" s="1">
        <v>3120.24</v>
      </c>
      <c r="AY359">
        <v>0.185</v>
      </c>
      <c r="AZ359" s="1">
        <v>1284.57</v>
      </c>
      <c r="BA359">
        <v>7.6200000000000004E-2</v>
      </c>
      <c r="BB359" s="1">
        <v>1744.89</v>
      </c>
      <c r="BC359">
        <v>0.10349999999999999</v>
      </c>
      <c r="BD359" s="1">
        <v>16862.919999999998</v>
      </c>
      <c r="BE359" s="1">
        <v>7518.95</v>
      </c>
      <c r="BF359">
        <v>3.4659</v>
      </c>
      <c r="BG359">
        <v>0.49199999999999999</v>
      </c>
      <c r="BH359">
        <v>0.21279999999999999</v>
      </c>
      <c r="BI359">
        <v>0.252</v>
      </c>
      <c r="BJ359">
        <v>2.5700000000000001E-2</v>
      </c>
      <c r="BK359">
        <v>1.7600000000000001E-2</v>
      </c>
    </row>
    <row r="360" spans="1:63" x14ac:dyDescent="0.25">
      <c r="A360" t="s">
        <v>361</v>
      </c>
      <c r="B360">
        <v>45955</v>
      </c>
      <c r="C360">
        <v>43.14</v>
      </c>
      <c r="D360">
        <v>25.32</v>
      </c>
      <c r="E360" s="1">
        <v>1092.46</v>
      </c>
      <c r="F360" s="1">
        <v>1096.5899999999999</v>
      </c>
      <c r="G360">
        <v>8.3000000000000001E-3</v>
      </c>
      <c r="H360">
        <v>1.8E-3</v>
      </c>
      <c r="I360">
        <v>5.0000000000000001E-3</v>
      </c>
      <c r="J360">
        <v>8.0000000000000004E-4</v>
      </c>
      <c r="K360">
        <v>2.4400000000000002E-2</v>
      </c>
      <c r="L360">
        <v>0.93989999999999996</v>
      </c>
      <c r="M360">
        <v>1.9800000000000002E-2</v>
      </c>
      <c r="N360">
        <v>0.1958</v>
      </c>
      <c r="O360">
        <v>5.7999999999999996E-3</v>
      </c>
      <c r="P360">
        <v>0.1071</v>
      </c>
      <c r="Q360" s="1">
        <v>61619.44</v>
      </c>
      <c r="R360">
        <v>0.1759</v>
      </c>
      <c r="S360">
        <v>0.17330000000000001</v>
      </c>
      <c r="T360">
        <v>0.65069999999999995</v>
      </c>
      <c r="U360">
        <v>8.61</v>
      </c>
      <c r="V360" s="1">
        <v>75708.240000000005</v>
      </c>
      <c r="W360">
        <v>123.61</v>
      </c>
      <c r="X360" s="1">
        <v>219308.65</v>
      </c>
      <c r="Y360">
        <v>0.77859999999999996</v>
      </c>
      <c r="Z360">
        <v>0.11459999999999999</v>
      </c>
      <c r="AA360">
        <v>0.1069</v>
      </c>
      <c r="AB360">
        <v>0.22140000000000001</v>
      </c>
      <c r="AC360">
        <v>219.31</v>
      </c>
      <c r="AD360" s="1">
        <v>6478.22</v>
      </c>
      <c r="AE360">
        <v>671.97</v>
      </c>
      <c r="AF360" s="1">
        <v>213612.89</v>
      </c>
      <c r="AG360" t="s">
        <v>3</v>
      </c>
      <c r="AH360" s="1">
        <v>41049</v>
      </c>
      <c r="AI360" s="1">
        <v>72578.77</v>
      </c>
      <c r="AJ360">
        <v>46.22</v>
      </c>
      <c r="AK360">
        <v>26.97</v>
      </c>
      <c r="AL360">
        <v>30.78</v>
      </c>
      <c r="AM360">
        <v>4.9400000000000004</v>
      </c>
      <c r="AN360" s="1">
        <v>1955.93</v>
      </c>
      <c r="AO360">
        <v>1.0767</v>
      </c>
      <c r="AP360" s="1">
        <v>1532.4</v>
      </c>
      <c r="AQ360" s="1">
        <v>2002.13</v>
      </c>
      <c r="AR360" s="1">
        <v>6786.72</v>
      </c>
      <c r="AS360">
        <v>547.66999999999996</v>
      </c>
      <c r="AT360">
        <v>340.68</v>
      </c>
      <c r="AU360" s="1">
        <v>11209.61</v>
      </c>
      <c r="AV360" s="1">
        <v>4603.38</v>
      </c>
      <c r="AW360">
        <v>0.3584</v>
      </c>
      <c r="AX360" s="1">
        <v>6351.87</v>
      </c>
      <c r="AY360">
        <v>0.4945</v>
      </c>
      <c r="AZ360" s="1">
        <v>1437.16</v>
      </c>
      <c r="BA360">
        <v>0.1119</v>
      </c>
      <c r="BB360">
        <v>451.5</v>
      </c>
      <c r="BC360">
        <v>3.5200000000000002E-2</v>
      </c>
      <c r="BD360" s="1">
        <v>12843.91</v>
      </c>
      <c r="BE360" s="1">
        <v>3736.45</v>
      </c>
      <c r="BF360">
        <v>0.6855</v>
      </c>
      <c r="BG360">
        <v>0.5615</v>
      </c>
      <c r="BH360">
        <v>0.22159999999999999</v>
      </c>
      <c r="BI360">
        <v>0.16350000000000001</v>
      </c>
      <c r="BJ360">
        <v>3.1899999999999998E-2</v>
      </c>
      <c r="BK360">
        <v>2.1499999999999998E-2</v>
      </c>
    </row>
    <row r="361" spans="1:63" x14ac:dyDescent="0.25">
      <c r="A361" t="s">
        <v>362</v>
      </c>
      <c r="B361">
        <v>45963</v>
      </c>
      <c r="C361">
        <v>53.86</v>
      </c>
      <c r="D361">
        <v>9.89</v>
      </c>
      <c r="E361">
        <v>532.79</v>
      </c>
      <c r="F361">
        <v>558.6</v>
      </c>
      <c r="G361">
        <v>3.8E-3</v>
      </c>
      <c r="H361">
        <v>2.9999999999999997E-4</v>
      </c>
      <c r="I361">
        <v>8.5000000000000006E-3</v>
      </c>
      <c r="J361">
        <v>5.0000000000000001E-4</v>
      </c>
      <c r="K361">
        <v>2.9600000000000001E-2</v>
      </c>
      <c r="L361">
        <v>0.93869999999999998</v>
      </c>
      <c r="M361">
        <v>1.8700000000000001E-2</v>
      </c>
      <c r="N361">
        <v>0.23330000000000001</v>
      </c>
      <c r="O361">
        <v>1.4E-3</v>
      </c>
      <c r="P361">
        <v>0.1265</v>
      </c>
      <c r="Q361" s="1">
        <v>57752.87</v>
      </c>
      <c r="R361">
        <v>0.17829999999999999</v>
      </c>
      <c r="S361">
        <v>0.17560000000000001</v>
      </c>
      <c r="T361">
        <v>0.64610000000000001</v>
      </c>
      <c r="U361">
        <v>5.23</v>
      </c>
      <c r="V361" s="1">
        <v>77099.990000000005</v>
      </c>
      <c r="W361">
        <v>98.28</v>
      </c>
      <c r="X361" s="1">
        <v>220689.3</v>
      </c>
      <c r="Y361">
        <v>0.68440000000000001</v>
      </c>
      <c r="Z361">
        <v>6.5299999999999997E-2</v>
      </c>
      <c r="AA361">
        <v>0.25030000000000002</v>
      </c>
      <c r="AB361">
        <v>0.31559999999999999</v>
      </c>
      <c r="AC361">
        <v>220.69</v>
      </c>
      <c r="AD361" s="1">
        <v>6700.46</v>
      </c>
      <c r="AE361">
        <v>559.69000000000005</v>
      </c>
      <c r="AF361" s="1">
        <v>164665.60000000001</v>
      </c>
      <c r="AG361" t="s">
        <v>3</v>
      </c>
      <c r="AH361" s="1">
        <v>37820</v>
      </c>
      <c r="AI361" s="1">
        <v>59921.27</v>
      </c>
      <c r="AJ361">
        <v>38.81</v>
      </c>
      <c r="AK361">
        <v>24.74</v>
      </c>
      <c r="AL361">
        <v>28.71</v>
      </c>
      <c r="AM361">
        <v>4.95</v>
      </c>
      <c r="AN361" s="1">
        <v>1917.34</v>
      </c>
      <c r="AO361">
        <v>1.3381000000000001</v>
      </c>
      <c r="AP361" s="1">
        <v>2075.63</v>
      </c>
      <c r="AQ361" s="1">
        <v>2268.94</v>
      </c>
      <c r="AR361" s="1">
        <v>7550.31</v>
      </c>
      <c r="AS361">
        <v>543.28</v>
      </c>
      <c r="AT361">
        <v>386.14</v>
      </c>
      <c r="AU361" s="1">
        <v>12824.29</v>
      </c>
      <c r="AV361" s="1">
        <v>6211.3</v>
      </c>
      <c r="AW361">
        <v>0.40489999999999998</v>
      </c>
      <c r="AX361" s="1">
        <v>6316.05</v>
      </c>
      <c r="AY361">
        <v>0.41170000000000001</v>
      </c>
      <c r="AZ361" s="1">
        <v>2229.67</v>
      </c>
      <c r="BA361">
        <v>0.14530000000000001</v>
      </c>
      <c r="BB361">
        <v>584.22</v>
      </c>
      <c r="BC361">
        <v>3.8100000000000002E-2</v>
      </c>
      <c r="BD361" s="1">
        <v>15341.24</v>
      </c>
      <c r="BE361" s="1">
        <v>5943.2</v>
      </c>
      <c r="BF361">
        <v>1.5608</v>
      </c>
      <c r="BG361">
        <v>0.53690000000000004</v>
      </c>
      <c r="BH361">
        <v>0.22040000000000001</v>
      </c>
      <c r="BI361">
        <v>0.18079999999999999</v>
      </c>
      <c r="BJ361">
        <v>0.03</v>
      </c>
      <c r="BK361">
        <v>3.2000000000000001E-2</v>
      </c>
    </row>
    <row r="362" spans="1:63" x14ac:dyDescent="0.25">
      <c r="A362" t="s">
        <v>363</v>
      </c>
      <c r="B362">
        <v>48710</v>
      </c>
      <c r="C362">
        <v>47.48</v>
      </c>
      <c r="D362">
        <v>24.46</v>
      </c>
      <c r="E362" s="1">
        <v>1161.04</v>
      </c>
      <c r="F362" s="1">
        <v>1112.77</v>
      </c>
      <c r="G362">
        <v>2.5000000000000001E-3</v>
      </c>
      <c r="H362">
        <v>5.0000000000000001E-4</v>
      </c>
      <c r="I362">
        <v>1.04E-2</v>
      </c>
      <c r="J362">
        <v>1E-3</v>
      </c>
      <c r="K362">
        <v>1.9900000000000001E-2</v>
      </c>
      <c r="L362">
        <v>0.92290000000000005</v>
      </c>
      <c r="M362">
        <v>4.2799999999999998E-2</v>
      </c>
      <c r="N362">
        <v>0.4672</v>
      </c>
      <c r="O362">
        <v>1.5E-3</v>
      </c>
      <c r="P362">
        <v>0.15090000000000001</v>
      </c>
      <c r="Q362" s="1">
        <v>54878.26</v>
      </c>
      <c r="R362">
        <v>0.2137</v>
      </c>
      <c r="S362">
        <v>0.2044</v>
      </c>
      <c r="T362">
        <v>0.58199999999999996</v>
      </c>
      <c r="U362">
        <v>10.14</v>
      </c>
      <c r="V362" s="1">
        <v>71187.59</v>
      </c>
      <c r="W362">
        <v>109.45</v>
      </c>
      <c r="X362" s="1">
        <v>158385.41</v>
      </c>
      <c r="Y362">
        <v>0.72750000000000004</v>
      </c>
      <c r="Z362">
        <v>0.11650000000000001</v>
      </c>
      <c r="AA362">
        <v>0.156</v>
      </c>
      <c r="AB362">
        <v>0.27250000000000002</v>
      </c>
      <c r="AC362">
        <v>158.38999999999999</v>
      </c>
      <c r="AD362" s="1">
        <v>4548.38</v>
      </c>
      <c r="AE362">
        <v>484.87</v>
      </c>
      <c r="AF362" s="1">
        <v>130935.67999999999</v>
      </c>
      <c r="AG362" t="s">
        <v>3</v>
      </c>
      <c r="AH362" s="1">
        <v>32631</v>
      </c>
      <c r="AI362" s="1">
        <v>51005.42</v>
      </c>
      <c r="AJ362">
        <v>42.8</v>
      </c>
      <c r="AK362">
        <v>25.37</v>
      </c>
      <c r="AL362">
        <v>30.5</v>
      </c>
      <c r="AM362">
        <v>4.3499999999999996</v>
      </c>
      <c r="AN362" s="1">
        <v>1350.38</v>
      </c>
      <c r="AO362">
        <v>0.98509999999999998</v>
      </c>
      <c r="AP362" s="1">
        <v>1649.69</v>
      </c>
      <c r="AQ362" s="1">
        <v>2111.4499999999998</v>
      </c>
      <c r="AR362" s="1">
        <v>6622.99</v>
      </c>
      <c r="AS362">
        <v>710.38</v>
      </c>
      <c r="AT362">
        <v>328.71</v>
      </c>
      <c r="AU362" s="1">
        <v>11423.21</v>
      </c>
      <c r="AV362" s="1">
        <v>7256.85</v>
      </c>
      <c r="AW362">
        <v>0.51990000000000003</v>
      </c>
      <c r="AX362" s="1">
        <v>4204.63</v>
      </c>
      <c r="AY362">
        <v>0.30120000000000002</v>
      </c>
      <c r="AZ362" s="1">
        <v>1534</v>
      </c>
      <c r="BA362">
        <v>0.1099</v>
      </c>
      <c r="BB362">
        <v>962.9</v>
      </c>
      <c r="BC362">
        <v>6.9000000000000006E-2</v>
      </c>
      <c r="BD362" s="1">
        <v>13958.39</v>
      </c>
      <c r="BE362" s="1">
        <v>6040.93</v>
      </c>
      <c r="BF362">
        <v>1.8105</v>
      </c>
      <c r="BG362">
        <v>0.505</v>
      </c>
      <c r="BH362">
        <v>0.22770000000000001</v>
      </c>
      <c r="BI362">
        <v>0.2114</v>
      </c>
      <c r="BJ362">
        <v>3.2500000000000001E-2</v>
      </c>
      <c r="BK362">
        <v>2.3400000000000001E-2</v>
      </c>
    </row>
    <row r="363" spans="1:63" x14ac:dyDescent="0.25">
      <c r="A363" t="s">
        <v>364</v>
      </c>
      <c r="B363">
        <v>44479</v>
      </c>
      <c r="C363">
        <v>135.29</v>
      </c>
      <c r="D363">
        <v>11.15</v>
      </c>
      <c r="E363" s="1">
        <v>1508.97</v>
      </c>
      <c r="F363" s="1">
        <v>1478.97</v>
      </c>
      <c r="G363">
        <v>1.9E-3</v>
      </c>
      <c r="H363">
        <v>2.9999999999999997E-4</v>
      </c>
      <c r="I363">
        <v>8.3000000000000001E-3</v>
      </c>
      <c r="J363">
        <v>1E-3</v>
      </c>
      <c r="K363">
        <v>9.5999999999999992E-3</v>
      </c>
      <c r="L363">
        <v>0.95320000000000005</v>
      </c>
      <c r="M363">
        <v>2.58E-2</v>
      </c>
      <c r="N363">
        <v>0.90620000000000001</v>
      </c>
      <c r="O363">
        <v>4.0000000000000002E-4</v>
      </c>
      <c r="P363">
        <v>0.17960000000000001</v>
      </c>
      <c r="Q363" s="1">
        <v>58244.68</v>
      </c>
      <c r="R363">
        <v>0.1842</v>
      </c>
      <c r="S363">
        <v>0.18160000000000001</v>
      </c>
      <c r="T363">
        <v>0.6341</v>
      </c>
      <c r="U363">
        <v>13.42</v>
      </c>
      <c r="V363" s="1">
        <v>80267.360000000001</v>
      </c>
      <c r="W363">
        <v>107.61</v>
      </c>
      <c r="X363" s="1">
        <v>150539.06</v>
      </c>
      <c r="Y363">
        <v>0.56510000000000005</v>
      </c>
      <c r="Z363">
        <v>0.1027</v>
      </c>
      <c r="AA363">
        <v>0.3322</v>
      </c>
      <c r="AB363">
        <v>0.43490000000000001</v>
      </c>
      <c r="AC363">
        <v>150.54</v>
      </c>
      <c r="AD363" s="1">
        <v>3552.09</v>
      </c>
      <c r="AE363">
        <v>309.89</v>
      </c>
      <c r="AF363" s="1">
        <v>118478.7</v>
      </c>
      <c r="AG363" t="s">
        <v>3</v>
      </c>
      <c r="AH363" s="1">
        <v>30784</v>
      </c>
      <c r="AI363" s="1">
        <v>46542.99</v>
      </c>
      <c r="AJ363">
        <v>28.18</v>
      </c>
      <c r="AK363">
        <v>22.14</v>
      </c>
      <c r="AL363">
        <v>23.2</v>
      </c>
      <c r="AM363">
        <v>3.78</v>
      </c>
      <c r="AN363">
        <v>0</v>
      </c>
      <c r="AO363">
        <v>0.78310000000000002</v>
      </c>
      <c r="AP363" s="1">
        <v>1632.73</v>
      </c>
      <c r="AQ363" s="1">
        <v>2684.32</v>
      </c>
      <c r="AR363" s="1">
        <v>7725.04</v>
      </c>
      <c r="AS363">
        <v>681.01</v>
      </c>
      <c r="AT363">
        <v>418.06</v>
      </c>
      <c r="AU363" s="1">
        <v>13141.17</v>
      </c>
      <c r="AV363" s="1">
        <v>9357.81</v>
      </c>
      <c r="AW363">
        <v>0.61899999999999999</v>
      </c>
      <c r="AX363" s="1">
        <v>2933.71</v>
      </c>
      <c r="AY363">
        <v>0.19409999999999999</v>
      </c>
      <c r="AZ363" s="1">
        <v>1266.58</v>
      </c>
      <c r="BA363">
        <v>8.3799999999999999E-2</v>
      </c>
      <c r="BB363" s="1">
        <v>1558.77</v>
      </c>
      <c r="BC363">
        <v>0.1031</v>
      </c>
      <c r="BD363" s="1">
        <v>15116.87</v>
      </c>
      <c r="BE363" s="1">
        <v>8494.57</v>
      </c>
      <c r="BF363">
        <v>3.6383000000000001</v>
      </c>
      <c r="BG363">
        <v>0.52070000000000005</v>
      </c>
      <c r="BH363">
        <v>0.24640000000000001</v>
      </c>
      <c r="BI363">
        <v>0.17899999999999999</v>
      </c>
      <c r="BJ363">
        <v>3.4200000000000001E-2</v>
      </c>
      <c r="BK363">
        <v>1.9699999999999999E-2</v>
      </c>
    </row>
    <row r="364" spans="1:63" x14ac:dyDescent="0.25">
      <c r="A364" t="s">
        <v>365</v>
      </c>
      <c r="B364">
        <v>47720</v>
      </c>
      <c r="C364">
        <v>90.1</v>
      </c>
      <c r="D364">
        <v>10.33</v>
      </c>
      <c r="E364">
        <v>930.3</v>
      </c>
      <c r="F364">
        <v>911.58</v>
      </c>
      <c r="G364">
        <v>1.6000000000000001E-3</v>
      </c>
      <c r="H364">
        <v>5.0000000000000001E-4</v>
      </c>
      <c r="I364">
        <v>6.6E-3</v>
      </c>
      <c r="J364">
        <v>1.1999999999999999E-3</v>
      </c>
      <c r="K364">
        <v>2.1999999999999999E-2</v>
      </c>
      <c r="L364">
        <v>0.94069999999999998</v>
      </c>
      <c r="M364">
        <v>2.7400000000000001E-2</v>
      </c>
      <c r="N364">
        <v>0.3997</v>
      </c>
      <c r="O364">
        <v>3.3999999999999998E-3</v>
      </c>
      <c r="P364">
        <v>0.15129999999999999</v>
      </c>
      <c r="Q364" s="1">
        <v>55322.45</v>
      </c>
      <c r="R364">
        <v>0.23419999999999999</v>
      </c>
      <c r="S364">
        <v>0.1963</v>
      </c>
      <c r="T364">
        <v>0.56950000000000001</v>
      </c>
      <c r="U364">
        <v>10.17</v>
      </c>
      <c r="V364" s="1">
        <v>63328.11</v>
      </c>
      <c r="W364">
        <v>87.54</v>
      </c>
      <c r="X364" s="1">
        <v>158982.49</v>
      </c>
      <c r="Y364">
        <v>0.83199999999999996</v>
      </c>
      <c r="Z364">
        <v>7.4499999999999997E-2</v>
      </c>
      <c r="AA364">
        <v>9.35E-2</v>
      </c>
      <c r="AB364">
        <v>0.16800000000000001</v>
      </c>
      <c r="AC364">
        <v>158.97999999999999</v>
      </c>
      <c r="AD364" s="1">
        <v>4239.3900000000003</v>
      </c>
      <c r="AE364">
        <v>469.38</v>
      </c>
      <c r="AF364" s="1">
        <v>147180.68</v>
      </c>
      <c r="AG364" t="s">
        <v>3</v>
      </c>
      <c r="AH364" s="1">
        <v>33575</v>
      </c>
      <c r="AI364" s="1">
        <v>50106.8</v>
      </c>
      <c r="AJ364">
        <v>37.68</v>
      </c>
      <c r="AK364">
        <v>24.76</v>
      </c>
      <c r="AL364">
        <v>27.44</v>
      </c>
      <c r="AM364">
        <v>4.41</v>
      </c>
      <c r="AN364" s="1">
        <v>1620.65</v>
      </c>
      <c r="AO364">
        <v>1.5108999999999999</v>
      </c>
      <c r="AP364" s="1">
        <v>1847.93</v>
      </c>
      <c r="AQ364" s="1">
        <v>2436.73</v>
      </c>
      <c r="AR364" s="1">
        <v>6987.18</v>
      </c>
      <c r="AS364">
        <v>670.26</v>
      </c>
      <c r="AT364">
        <v>365.37</v>
      </c>
      <c r="AU364" s="1">
        <v>12307.49</v>
      </c>
      <c r="AV364" s="1">
        <v>7485.65</v>
      </c>
      <c r="AW364">
        <v>0.50860000000000005</v>
      </c>
      <c r="AX364" s="1">
        <v>4570.72</v>
      </c>
      <c r="AY364">
        <v>0.3105</v>
      </c>
      <c r="AZ364" s="1">
        <v>1727.27</v>
      </c>
      <c r="BA364">
        <v>0.1173</v>
      </c>
      <c r="BB364">
        <v>935.89</v>
      </c>
      <c r="BC364">
        <v>6.3600000000000004E-2</v>
      </c>
      <c r="BD364" s="1">
        <v>14719.53</v>
      </c>
      <c r="BE364" s="1">
        <v>6737.27</v>
      </c>
      <c r="BF364">
        <v>2.2902</v>
      </c>
      <c r="BG364">
        <v>0.51590000000000003</v>
      </c>
      <c r="BH364">
        <v>0.2268</v>
      </c>
      <c r="BI364">
        <v>0.20119999999999999</v>
      </c>
      <c r="BJ364">
        <v>3.8100000000000002E-2</v>
      </c>
      <c r="BK364">
        <v>1.7999999999999999E-2</v>
      </c>
    </row>
    <row r="365" spans="1:63" x14ac:dyDescent="0.25">
      <c r="A365" t="s">
        <v>366</v>
      </c>
      <c r="B365">
        <v>46136</v>
      </c>
      <c r="C365">
        <v>22</v>
      </c>
      <c r="D365">
        <v>61.31</v>
      </c>
      <c r="E365" s="1">
        <v>1348.92</v>
      </c>
      <c r="F365" s="1">
        <v>1225.98</v>
      </c>
      <c r="G365">
        <v>2.8E-3</v>
      </c>
      <c r="H365">
        <v>4.0000000000000002E-4</v>
      </c>
      <c r="I365">
        <v>5.8299999999999998E-2</v>
      </c>
      <c r="J365">
        <v>1.2999999999999999E-3</v>
      </c>
      <c r="K365">
        <v>1.95E-2</v>
      </c>
      <c r="L365">
        <v>0.84279999999999999</v>
      </c>
      <c r="M365">
        <v>7.4800000000000005E-2</v>
      </c>
      <c r="N365">
        <v>0.93059999999999998</v>
      </c>
      <c r="O365">
        <v>2.8999999999999998E-3</v>
      </c>
      <c r="P365">
        <v>0.18459999999999999</v>
      </c>
      <c r="Q365" s="1">
        <v>57018.45</v>
      </c>
      <c r="R365">
        <v>0.21310000000000001</v>
      </c>
      <c r="S365">
        <v>0.20610000000000001</v>
      </c>
      <c r="T365">
        <v>0.58079999999999998</v>
      </c>
      <c r="U365">
        <v>12.08</v>
      </c>
      <c r="V365" s="1">
        <v>76354.58</v>
      </c>
      <c r="W365">
        <v>108.02</v>
      </c>
      <c r="X365" s="1">
        <v>110867.88</v>
      </c>
      <c r="Y365">
        <v>0.63329999999999997</v>
      </c>
      <c r="Z365">
        <v>0.22550000000000001</v>
      </c>
      <c r="AA365">
        <v>0.14130000000000001</v>
      </c>
      <c r="AB365">
        <v>0.36670000000000003</v>
      </c>
      <c r="AC365">
        <v>110.87</v>
      </c>
      <c r="AD365" s="1">
        <v>3367.35</v>
      </c>
      <c r="AE365">
        <v>367.57</v>
      </c>
      <c r="AF365" s="1">
        <v>90238.28</v>
      </c>
      <c r="AG365" t="s">
        <v>3</v>
      </c>
      <c r="AH365" s="1">
        <v>28932</v>
      </c>
      <c r="AI365" s="1">
        <v>43433.84</v>
      </c>
      <c r="AJ365">
        <v>43.05</v>
      </c>
      <c r="AK365">
        <v>27.08</v>
      </c>
      <c r="AL365">
        <v>31.72</v>
      </c>
      <c r="AM365">
        <v>4.3899999999999997</v>
      </c>
      <c r="AN365">
        <v>774.84</v>
      </c>
      <c r="AO365">
        <v>0.86240000000000006</v>
      </c>
      <c r="AP365" s="1">
        <v>1831.29</v>
      </c>
      <c r="AQ365" s="1">
        <v>2386.66</v>
      </c>
      <c r="AR365" s="1">
        <v>7774.53</v>
      </c>
      <c r="AS365">
        <v>744.26</v>
      </c>
      <c r="AT365">
        <v>405.95</v>
      </c>
      <c r="AU365" s="1">
        <v>13142.69</v>
      </c>
      <c r="AV365" s="1">
        <v>9637.77</v>
      </c>
      <c r="AW365">
        <v>0.61990000000000001</v>
      </c>
      <c r="AX365" s="1">
        <v>3163.36</v>
      </c>
      <c r="AY365">
        <v>0.20349999999999999</v>
      </c>
      <c r="AZ365" s="1">
        <v>1219.57</v>
      </c>
      <c r="BA365">
        <v>7.8399999999999997E-2</v>
      </c>
      <c r="BB365" s="1">
        <v>1527.7</v>
      </c>
      <c r="BC365">
        <v>9.8299999999999998E-2</v>
      </c>
      <c r="BD365" s="1">
        <v>15548.4</v>
      </c>
      <c r="BE365" s="1">
        <v>7335.52</v>
      </c>
      <c r="BF365">
        <v>3.1080999999999999</v>
      </c>
      <c r="BG365">
        <v>0.49869999999999998</v>
      </c>
      <c r="BH365">
        <v>0.22420000000000001</v>
      </c>
      <c r="BI365">
        <v>0.23130000000000001</v>
      </c>
      <c r="BJ365">
        <v>2.8899999999999999E-2</v>
      </c>
      <c r="BK365">
        <v>1.6899999999999998E-2</v>
      </c>
    </row>
    <row r="366" spans="1:63" x14ac:dyDescent="0.25">
      <c r="A366" t="s">
        <v>367</v>
      </c>
      <c r="B366">
        <v>44487</v>
      </c>
      <c r="C366">
        <v>56.62</v>
      </c>
      <c r="D366">
        <v>47.02</v>
      </c>
      <c r="E366" s="1">
        <v>2662.38</v>
      </c>
      <c r="F366" s="1">
        <v>2541.84</v>
      </c>
      <c r="G366">
        <v>6.8999999999999999E-3</v>
      </c>
      <c r="H366">
        <v>3.0999999999999999E-3</v>
      </c>
      <c r="I366">
        <v>2.3099999999999999E-2</v>
      </c>
      <c r="J366">
        <v>1E-3</v>
      </c>
      <c r="K366">
        <v>7.0699999999999999E-2</v>
      </c>
      <c r="L366">
        <v>0.8417</v>
      </c>
      <c r="M366">
        <v>5.3499999999999999E-2</v>
      </c>
      <c r="N366">
        <v>0.4199</v>
      </c>
      <c r="O366">
        <v>2.5600000000000001E-2</v>
      </c>
      <c r="P366">
        <v>0.15079999999999999</v>
      </c>
      <c r="Q366" s="1">
        <v>61718.75</v>
      </c>
      <c r="R366">
        <v>0.20630000000000001</v>
      </c>
      <c r="S366">
        <v>0.1666</v>
      </c>
      <c r="T366">
        <v>0.627</v>
      </c>
      <c r="U366">
        <v>18.350000000000001</v>
      </c>
      <c r="V366" s="1">
        <v>82469.5</v>
      </c>
      <c r="W366">
        <v>140.01</v>
      </c>
      <c r="X366" s="1">
        <v>150807.07999999999</v>
      </c>
      <c r="Y366">
        <v>0.74680000000000002</v>
      </c>
      <c r="Z366">
        <v>0.17780000000000001</v>
      </c>
      <c r="AA366">
        <v>7.5399999999999995E-2</v>
      </c>
      <c r="AB366">
        <v>0.25319999999999998</v>
      </c>
      <c r="AC366">
        <v>150.81</v>
      </c>
      <c r="AD366" s="1">
        <v>4944.83</v>
      </c>
      <c r="AE366">
        <v>546.92999999999995</v>
      </c>
      <c r="AF366" s="1">
        <v>142209.54999999999</v>
      </c>
      <c r="AG366" t="s">
        <v>3</v>
      </c>
      <c r="AH366" s="1">
        <v>33163</v>
      </c>
      <c r="AI366" s="1">
        <v>54239.32</v>
      </c>
      <c r="AJ366">
        <v>49.6</v>
      </c>
      <c r="AK366">
        <v>30.18</v>
      </c>
      <c r="AL366">
        <v>36.340000000000003</v>
      </c>
      <c r="AM366">
        <v>3.82</v>
      </c>
      <c r="AN366" s="1">
        <v>1425.21</v>
      </c>
      <c r="AO366">
        <v>1.0601</v>
      </c>
      <c r="AP366" s="1">
        <v>1438.45</v>
      </c>
      <c r="AQ366" s="1">
        <v>1817.51</v>
      </c>
      <c r="AR366" s="1">
        <v>6688.41</v>
      </c>
      <c r="AS366">
        <v>679.68</v>
      </c>
      <c r="AT366">
        <v>315.11</v>
      </c>
      <c r="AU366" s="1">
        <v>10939.16</v>
      </c>
      <c r="AV366" s="1">
        <v>5641.45</v>
      </c>
      <c r="AW366">
        <v>0.45660000000000001</v>
      </c>
      <c r="AX366" s="1">
        <v>4767.57</v>
      </c>
      <c r="AY366">
        <v>0.38590000000000002</v>
      </c>
      <c r="AZ366" s="1">
        <v>1097.08</v>
      </c>
      <c r="BA366">
        <v>8.8800000000000004E-2</v>
      </c>
      <c r="BB366">
        <v>847.93</v>
      </c>
      <c r="BC366">
        <v>6.8599999999999994E-2</v>
      </c>
      <c r="BD366" s="1">
        <v>12354.04</v>
      </c>
      <c r="BE366" s="1">
        <v>4384.5200000000004</v>
      </c>
      <c r="BF366">
        <v>1.1979</v>
      </c>
      <c r="BG366">
        <v>0.5474</v>
      </c>
      <c r="BH366">
        <v>0.22459999999999999</v>
      </c>
      <c r="BI366">
        <v>0.18720000000000001</v>
      </c>
      <c r="BJ366">
        <v>2.5499999999999998E-2</v>
      </c>
      <c r="BK366">
        <v>1.5299999999999999E-2</v>
      </c>
    </row>
    <row r="367" spans="1:63" x14ac:dyDescent="0.25">
      <c r="A367" t="s">
        <v>368</v>
      </c>
      <c r="B367">
        <v>45559</v>
      </c>
      <c r="C367">
        <v>80.900000000000006</v>
      </c>
      <c r="D367">
        <v>24.01</v>
      </c>
      <c r="E367" s="1">
        <v>1942.73</v>
      </c>
      <c r="F367" s="1">
        <v>1877.37</v>
      </c>
      <c r="G367">
        <v>4.3E-3</v>
      </c>
      <c r="H367">
        <v>4.0000000000000002E-4</v>
      </c>
      <c r="I367">
        <v>9.5999999999999992E-3</v>
      </c>
      <c r="J367">
        <v>1.1000000000000001E-3</v>
      </c>
      <c r="K367">
        <v>2.2499999999999999E-2</v>
      </c>
      <c r="L367">
        <v>0.93079999999999996</v>
      </c>
      <c r="M367">
        <v>3.1199999999999999E-2</v>
      </c>
      <c r="N367">
        <v>0.33429999999999999</v>
      </c>
      <c r="O367">
        <v>2.8999999999999998E-3</v>
      </c>
      <c r="P367">
        <v>0.1368</v>
      </c>
      <c r="Q367" s="1">
        <v>61245.440000000002</v>
      </c>
      <c r="R367">
        <v>0.22450000000000001</v>
      </c>
      <c r="S367">
        <v>0.1845</v>
      </c>
      <c r="T367">
        <v>0.59099999999999997</v>
      </c>
      <c r="U367">
        <v>13.83</v>
      </c>
      <c r="V367" s="1">
        <v>81244.84</v>
      </c>
      <c r="W367">
        <v>135.02000000000001</v>
      </c>
      <c r="X367" s="1">
        <v>201637.4</v>
      </c>
      <c r="Y367">
        <v>0.73160000000000003</v>
      </c>
      <c r="Z367">
        <v>0.13550000000000001</v>
      </c>
      <c r="AA367">
        <v>0.13300000000000001</v>
      </c>
      <c r="AB367">
        <v>0.26840000000000003</v>
      </c>
      <c r="AC367">
        <v>201.64</v>
      </c>
      <c r="AD367" s="1">
        <v>5910.9</v>
      </c>
      <c r="AE367">
        <v>565.6</v>
      </c>
      <c r="AF367" s="1">
        <v>182089.74</v>
      </c>
      <c r="AG367" t="s">
        <v>3</v>
      </c>
      <c r="AH367" s="1">
        <v>38574</v>
      </c>
      <c r="AI367" s="1">
        <v>63755.68</v>
      </c>
      <c r="AJ367">
        <v>44.93</v>
      </c>
      <c r="AK367">
        <v>26.29</v>
      </c>
      <c r="AL367">
        <v>29.94</v>
      </c>
      <c r="AM367">
        <v>4.7</v>
      </c>
      <c r="AN367" s="1">
        <v>1552.41</v>
      </c>
      <c r="AO367">
        <v>0.99450000000000005</v>
      </c>
      <c r="AP367" s="1">
        <v>1379.63</v>
      </c>
      <c r="AQ367" s="1">
        <v>2099.06</v>
      </c>
      <c r="AR367" s="1">
        <v>6870.37</v>
      </c>
      <c r="AS367">
        <v>685.34</v>
      </c>
      <c r="AT367">
        <v>282.77999999999997</v>
      </c>
      <c r="AU367" s="1">
        <v>11317.18</v>
      </c>
      <c r="AV367" s="1">
        <v>5065.05</v>
      </c>
      <c r="AW367">
        <v>0.39190000000000003</v>
      </c>
      <c r="AX367" s="1">
        <v>5764.06</v>
      </c>
      <c r="AY367">
        <v>0.44600000000000001</v>
      </c>
      <c r="AZ367" s="1">
        <v>1425.83</v>
      </c>
      <c r="BA367">
        <v>0.1103</v>
      </c>
      <c r="BB367">
        <v>669.09</v>
      </c>
      <c r="BC367">
        <v>5.1799999999999999E-2</v>
      </c>
      <c r="BD367" s="1">
        <v>12924.04</v>
      </c>
      <c r="BE367" s="1">
        <v>3987.22</v>
      </c>
      <c r="BF367">
        <v>0.85129999999999995</v>
      </c>
      <c r="BG367">
        <v>0.53580000000000005</v>
      </c>
      <c r="BH367">
        <v>0.22550000000000001</v>
      </c>
      <c r="BI367">
        <v>0.19470000000000001</v>
      </c>
      <c r="BJ367">
        <v>2.8500000000000001E-2</v>
      </c>
      <c r="BK367">
        <v>1.55E-2</v>
      </c>
    </row>
    <row r="368" spans="1:63" x14ac:dyDescent="0.25">
      <c r="A368" t="s">
        <v>369</v>
      </c>
      <c r="B368">
        <v>49718</v>
      </c>
      <c r="C368">
        <v>65.290000000000006</v>
      </c>
      <c r="D368">
        <v>8.42</v>
      </c>
      <c r="E368">
        <v>549.5</v>
      </c>
      <c r="F368">
        <v>567.41999999999996</v>
      </c>
      <c r="G368">
        <v>2E-3</v>
      </c>
      <c r="H368">
        <v>2.9999999999999997E-4</v>
      </c>
      <c r="I368">
        <v>5.3E-3</v>
      </c>
      <c r="J368">
        <v>8.0000000000000004E-4</v>
      </c>
      <c r="K368">
        <v>1.8499999999999999E-2</v>
      </c>
      <c r="L368">
        <v>0.95320000000000005</v>
      </c>
      <c r="M368">
        <v>1.9800000000000002E-2</v>
      </c>
      <c r="N368">
        <v>0.25940000000000002</v>
      </c>
      <c r="O368">
        <v>1.1000000000000001E-3</v>
      </c>
      <c r="P368">
        <v>0.1341</v>
      </c>
      <c r="Q368" s="1">
        <v>56021.440000000002</v>
      </c>
      <c r="R368">
        <v>0.1976</v>
      </c>
      <c r="S368">
        <v>0.1832</v>
      </c>
      <c r="T368">
        <v>0.61919999999999997</v>
      </c>
      <c r="U368">
        <v>5.86</v>
      </c>
      <c r="V368" s="1">
        <v>71963.67</v>
      </c>
      <c r="W368">
        <v>89.84</v>
      </c>
      <c r="X368" s="1">
        <v>212976.7</v>
      </c>
      <c r="Y368">
        <v>0.70920000000000005</v>
      </c>
      <c r="Z368">
        <v>4.7100000000000003E-2</v>
      </c>
      <c r="AA368">
        <v>0.2437</v>
      </c>
      <c r="AB368">
        <v>0.2908</v>
      </c>
      <c r="AC368">
        <v>212.98</v>
      </c>
      <c r="AD368" s="1">
        <v>6386.61</v>
      </c>
      <c r="AE368">
        <v>556.86</v>
      </c>
      <c r="AF368" s="1">
        <v>172706.46</v>
      </c>
      <c r="AG368" t="s">
        <v>3</v>
      </c>
      <c r="AH368" s="1">
        <v>37516</v>
      </c>
      <c r="AI368" s="1">
        <v>57702.22</v>
      </c>
      <c r="AJ368">
        <v>38.130000000000003</v>
      </c>
      <c r="AK368">
        <v>24.91</v>
      </c>
      <c r="AL368">
        <v>27.84</v>
      </c>
      <c r="AM368">
        <v>4.76</v>
      </c>
      <c r="AN368" s="1">
        <v>1878.08</v>
      </c>
      <c r="AO368">
        <v>1.4283999999999999</v>
      </c>
      <c r="AP368" s="1">
        <v>2097.73</v>
      </c>
      <c r="AQ368" s="1">
        <v>2285.91</v>
      </c>
      <c r="AR368" s="1">
        <v>7446.73</v>
      </c>
      <c r="AS368">
        <v>621.6</v>
      </c>
      <c r="AT368">
        <v>407.71</v>
      </c>
      <c r="AU368" s="1">
        <v>12859.68</v>
      </c>
      <c r="AV368" s="1">
        <v>6385.51</v>
      </c>
      <c r="AW368">
        <v>0.40620000000000001</v>
      </c>
      <c r="AX368" s="1">
        <v>6493.31</v>
      </c>
      <c r="AY368">
        <v>0.41299999999999998</v>
      </c>
      <c r="AZ368" s="1">
        <v>2178.29</v>
      </c>
      <c r="BA368">
        <v>0.1386</v>
      </c>
      <c r="BB368">
        <v>663.5</v>
      </c>
      <c r="BC368">
        <v>4.2200000000000001E-2</v>
      </c>
      <c r="BD368" s="1">
        <v>15720.61</v>
      </c>
      <c r="BE368" s="1">
        <v>6168.87</v>
      </c>
      <c r="BF368">
        <v>1.6843999999999999</v>
      </c>
      <c r="BG368">
        <v>0.52280000000000004</v>
      </c>
      <c r="BH368">
        <v>0.22170000000000001</v>
      </c>
      <c r="BI368">
        <v>0.20039999999999999</v>
      </c>
      <c r="BJ368">
        <v>3.1399999999999997E-2</v>
      </c>
      <c r="BK368">
        <v>2.3800000000000002E-2</v>
      </c>
    </row>
    <row r="369" spans="1:63" x14ac:dyDescent="0.25">
      <c r="A369" t="s">
        <v>370</v>
      </c>
      <c r="B369">
        <v>44453</v>
      </c>
      <c r="C369">
        <v>24.19</v>
      </c>
      <c r="D369">
        <v>217.79</v>
      </c>
      <c r="E369" s="1">
        <v>5268.41</v>
      </c>
      <c r="F369" s="1">
        <v>4961.8500000000004</v>
      </c>
      <c r="G369">
        <v>1.41E-2</v>
      </c>
      <c r="H369">
        <v>1.6000000000000001E-3</v>
      </c>
      <c r="I369">
        <v>9.8199999999999996E-2</v>
      </c>
      <c r="J369">
        <v>1.5E-3</v>
      </c>
      <c r="K369">
        <v>7.9399999999999998E-2</v>
      </c>
      <c r="L369">
        <v>0.72660000000000002</v>
      </c>
      <c r="M369">
        <v>7.8600000000000003E-2</v>
      </c>
      <c r="N369">
        <v>0.56379999999999997</v>
      </c>
      <c r="O369">
        <v>2.6100000000000002E-2</v>
      </c>
      <c r="P369">
        <v>0.16389999999999999</v>
      </c>
      <c r="Q369" s="1">
        <v>64913.97</v>
      </c>
      <c r="R369">
        <v>0.1963</v>
      </c>
      <c r="S369">
        <v>0.20050000000000001</v>
      </c>
      <c r="T369">
        <v>0.60309999999999997</v>
      </c>
      <c r="U369">
        <v>30.86</v>
      </c>
      <c r="V369" s="1">
        <v>92422.41</v>
      </c>
      <c r="W369">
        <v>168.5</v>
      </c>
      <c r="X369" s="1">
        <v>131791.79999999999</v>
      </c>
      <c r="Y369">
        <v>0.7329</v>
      </c>
      <c r="Z369">
        <v>0.22789999999999999</v>
      </c>
      <c r="AA369">
        <v>3.9300000000000002E-2</v>
      </c>
      <c r="AB369">
        <v>0.2671</v>
      </c>
      <c r="AC369">
        <v>131.79</v>
      </c>
      <c r="AD369" s="1">
        <v>5040.1000000000004</v>
      </c>
      <c r="AE369">
        <v>623.49</v>
      </c>
      <c r="AF369" s="1">
        <v>114612.21</v>
      </c>
      <c r="AG369" t="s">
        <v>3</v>
      </c>
      <c r="AH369" s="1">
        <v>32314</v>
      </c>
      <c r="AI369" s="1">
        <v>49740.22</v>
      </c>
      <c r="AJ369">
        <v>57.94</v>
      </c>
      <c r="AK369">
        <v>34.81</v>
      </c>
      <c r="AL369">
        <v>40.5</v>
      </c>
      <c r="AM369">
        <v>4.72</v>
      </c>
      <c r="AN369" s="1">
        <v>1424.26</v>
      </c>
      <c r="AO369">
        <v>1.0146999999999999</v>
      </c>
      <c r="AP369" s="1">
        <v>1415.33</v>
      </c>
      <c r="AQ369" s="1">
        <v>1933.07</v>
      </c>
      <c r="AR369" s="1">
        <v>7149.97</v>
      </c>
      <c r="AS369">
        <v>842.13</v>
      </c>
      <c r="AT369">
        <v>354.46</v>
      </c>
      <c r="AU369" s="1">
        <v>11694.96</v>
      </c>
      <c r="AV369" s="1">
        <v>6480.72</v>
      </c>
      <c r="AW369">
        <v>0.47960000000000003</v>
      </c>
      <c r="AX369" s="1">
        <v>4988.74</v>
      </c>
      <c r="AY369">
        <v>0.36919999999999997</v>
      </c>
      <c r="AZ369">
        <v>961.42</v>
      </c>
      <c r="BA369">
        <v>7.1199999999999999E-2</v>
      </c>
      <c r="BB369" s="1">
        <v>1081.53</v>
      </c>
      <c r="BC369">
        <v>0.08</v>
      </c>
      <c r="BD369" s="1">
        <v>13512.41</v>
      </c>
      <c r="BE369" s="1">
        <v>4616.32</v>
      </c>
      <c r="BF369">
        <v>1.3312999999999999</v>
      </c>
      <c r="BG369">
        <v>0.55200000000000005</v>
      </c>
      <c r="BH369">
        <v>0.21840000000000001</v>
      </c>
      <c r="BI369">
        <v>0.1895</v>
      </c>
      <c r="BJ369">
        <v>2.5600000000000001E-2</v>
      </c>
      <c r="BK369">
        <v>1.4500000000000001E-2</v>
      </c>
    </row>
    <row r="370" spans="1:63" x14ac:dyDescent="0.25">
      <c r="A370" t="s">
        <v>371</v>
      </c>
      <c r="B370">
        <v>47217</v>
      </c>
      <c r="C370">
        <v>52.33</v>
      </c>
      <c r="D370">
        <v>11.43</v>
      </c>
      <c r="E370">
        <v>598.14</v>
      </c>
      <c r="F370">
        <v>592.16999999999996</v>
      </c>
      <c r="G370">
        <v>3.3E-3</v>
      </c>
      <c r="H370">
        <v>2.9999999999999997E-4</v>
      </c>
      <c r="I370">
        <v>8.8000000000000005E-3</v>
      </c>
      <c r="J370">
        <v>5.9999999999999995E-4</v>
      </c>
      <c r="K370">
        <v>5.33E-2</v>
      </c>
      <c r="L370">
        <v>0.90900000000000003</v>
      </c>
      <c r="M370">
        <v>2.47E-2</v>
      </c>
      <c r="N370">
        <v>0.29480000000000001</v>
      </c>
      <c r="O370">
        <v>3.0000000000000001E-3</v>
      </c>
      <c r="P370">
        <v>0.13619999999999999</v>
      </c>
      <c r="Q370" s="1">
        <v>57921.64</v>
      </c>
      <c r="R370">
        <v>0.224</v>
      </c>
      <c r="S370">
        <v>0.1694</v>
      </c>
      <c r="T370">
        <v>0.60660000000000003</v>
      </c>
      <c r="U370">
        <v>7.22</v>
      </c>
      <c r="V370" s="1">
        <v>67470.81</v>
      </c>
      <c r="W370">
        <v>80.23</v>
      </c>
      <c r="X370" s="1">
        <v>240592.98</v>
      </c>
      <c r="Y370">
        <v>0.78810000000000002</v>
      </c>
      <c r="Z370">
        <v>7.8799999999999995E-2</v>
      </c>
      <c r="AA370">
        <v>0.1331</v>
      </c>
      <c r="AB370">
        <v>0.21190000000000001</v>
      </c>
      <c r="AC370">
        <v>240.59</v>
      </c>
      <c r="AD370" s="1">
        <v>6736.43</v>
      </c>
      <c r="AE370">
        <v>684.59</v>
      </c>
      <c r="AF370" s="1">
        <v>210366.42</v>
      </c>
      <c r="AG370" t="s">
        <v>3</v>
      </c>
      <c r="AH370" s="1">
        <v>38078</v>
      </c>
      <c r="AI370" s="1">
        <v>61406.19</v>
      </c>
      <c r="AJ370">
        <v>41.52</v>
      </c>
      <c r="AK370">
        <v>25.11</v>
      </c>
      <c r="AL370">
        <v>29.21</v>
      </c>
      <c r="AM370">
        <v>4.92</v>
      </c>
      <c r="AN370" s="1">
        <v>2030.94</v>
      </c>
      <c r="AO370">
        <v>1.4278999999999999</v>
      </c>
      <c r="AP370" s="1">
        <v>2215.6</v>
      </c>
      <c r="AQ370" s="1">
        <v>2436.17</v>
      </c>
      <c r="AR370" s="1">
        <v>7343.45</v>
      </c>
      <c r="AS370">
        <v>588.44000000000005</v>
      </c>
      <c r="AT370">
        <v>339.03</v>
      </c>
      <c r="AU370" s="1">
        <v>12922.69</v>
      </c>
      <c r="AV370" s="1">
        <v>6282.27</v>
      </c>
      <c r="AW370">
        <v>0.40620000000000001</v>
      </c>
      <c r="AX370" s="1">
        <v>6594.03</v>
      </c>
      <c r="AY370">
        <v>0.4264</v>
      </c>
      <c r="AZ370" s="1">
        <v>1908.68</v>
      </c>
      <c r="BA370">
        <v>0.1234</v>
      </c>
      <c r="BB370">
        <v>680.72</v>
      </c>
      <c r="BC370">
        <v>4.3999999999999997E-2</v>
      </c>
      <c r="BD370" s="1">
        <v>15465.7</v>
      </c>
      <c r="BE370" s="1">
        <v>4980.47</v>
      </c>
      <c r="BF370">
        <v>1.1396999999999999</v>
      </c>
      <c r="BG370">
        <v>0.53090000000000004</v>
      </c>
      <c r="BH370">
        <v>0.20369999999999999</v>
      </c>
      <c r="BI370">
        <v>0.20799999999999999</v>
      </c>
      <c r="BJ370">
        <v>3.0700000000000002E-2</v>
      </c>
      <c r="BK370">
        <v>2.6599999999999999E-2</v>
      </c>
    </row>
    <row r="371" spans="1:63" x14ac:dyDescent="0.25">
      <c r="A371" t="s">
        <v>372</v>
      </c>
      <c r="B371">
        <v>45542</v>
      </c>
      <c r="C371">
        <v>78.14</v>
      </c>
      <c r="D371">
        <v>15.55</v>
      </c>
      <c r="E371" s="1">
        <v>1214.8</v>
      </c>
      <c r="F371" s="1">
        <v>1160.57</v>
      </c>
      <c r="G371">
        <v>2.8E-3</v>
      </c>
      <c r="H371">
        <v>2.0000000000000001E-4</v>
      </c>
      <c r="I371">
        <v>1.15E-2</v>
      </c>
      <c r="J371">
        <v>8.9999999999999998E-4</v>
      </c>
      <c r="K371">
        <v>2.63E-2</v>
      </c>
      <c r="L371">
        <v>0.91520000000000001</v>
      </c>
      <c r="M371">
        <v>4.2999999999999997E-2</v>
      </c>
      <c r="N371">
        <v>0.55640000000000001</v>
      </c>
      <c r="O371">
        <v>2.2000000000000001E-3</v>
      </c>
      <c r="P371">
        <v>0.17510000000000001</v>
      </c>
      <c r="Q371" s="1">
        <v>54724.87</v>
      </c>
      <c r="R371">
        <v>0.2283</v>
      </c>
      <c r="S371">
        <v>0.21479999999999999</v>
      </c>
      <c r="T371">
        <v>0.55689999999999995</v>
      </c>
      <c r="U371">
        <v>10.61</v>
      </c>
      <c r="V371" s="1">
        <v>72622.009999999995</v>
      </c>
      <c r="W371">
        <v>110.28</v>
      </c>
      <c r="X371" s="1">
        <v>142786.26</v>
      </c>
      <c r="Y371">
        <v>0.75409999999999999</v>
      </c>
      <c r="Z371">
        <v>0.14180000000000001</v>
      </c>
      <c r="AA371">
        <v>0.1041</v>
      </c>
      <c r="AB371">
        <v>0.24590000000000001</v>
      </c>
      <c r="AC371">
        <v>142.79</v>
      </c>
      <c r="AD371" s="1">
        <v>3780.23</v>
      </c>
      <c r="AE371">
        <v>432.58</v>
      </c>
      <c r="AF371" s="1">
        <v>127021.24</v>
      </c>
      <c r="AG371" t="s">
        <v>3</v>
      </c>
      <c r="AH371" s="1">
        <v>31524</v>
      </c>
      <c r="AI371" s="1">
        <v>46690.73</v>
      </c>
      <c r="AJ371">
        <v>37.47</v>
      </c>
      <c r="AK371">
        <v>24.51</v>
      </c>
      <c r="AL371">
        <v>27.6</v>
      </c>
      <c r="AM371">
        <v>4.24</v>
      </c>
      <c r="AN371" s="1">
        <v>1388.07</v>
      </c>
      <c r="AO371">
        <v>1.1717</v>
      </c>
      <c r="AP371" s="1">
        <v>1613.71</v>
      </c>
      <c r="AQ371" s="1">
        <v>2308.54</v>
      </c>
      <c r="AR371" s="1">
        <v>7065.68</v>
      </c>
      <c r="AS371">
        <v>727.83</v>
      </c>
      <c r="AT371">
        <v>301.64999999999998</v>
      </c>
      <c r="AU371" s="1">
        <v>12017.42</v>
      </c>
      <c r="AV371" s="1">
        <v>7886.66</v>
      </c>
      <c r="AW371">
        <v>0.55159999999999998</v>
      </c>
      <c r="AX371" s="1">
        <v>3804.78</v>
      </c>
      <c r="AY371">
        <v>0.2661</v>
      </c>
      <c r="AZ371" s="1">
        <v>1393.1</v>
      </c>
      <c r="BA371">
        <v>9.74E-2</v>
      </c>
      <c r="BB371" s="1">
        <v>1212.26</v>
      </c>
      <c r="BC371">
        <v>8.48E-2</v>
      </c>
      <c r="BD371" s="1">
        <v>14296.8</v>
      </c>
      <c r="BE371" s="1">
        <v>6615.89</v>
      </c>
      <c r="BF371">
        <v>2.3832</v>
      </c>
      <c r="BG371">
        <v>0.51259999999999994</v>
      </c>
      <c r="BH371">
        <v>0.22170000000000001</v>
      </c>
      <c r="BI371">
        <v>0.21160000000000001</v>
      </c>
      <c r="BJ371">
        <v>3.32E-2</v>
      </c>
      <c r="BK371">
        <v>2.0899999999999998E-2</v>
      </c>
    </row>
    <row r="372" spans="1:63" x14ac:dyDescent="0.25">
      <c r="A372" t="s">
        <v>373</v>
      </c>
      <c r="B372">
        <v>45567</v>
      </c>
      <c r="C372">
        <v>36.86</v>
      </c>
      <c r="D372">
        <v>33.99</v>
      </c>
      <c r="E372" s="1">
        <v>1252.81</v>
      </c>
      <c r="F372" s="1">
        <v>1172.33</v>
      </c>
      <c r="G372">
        <v>2.8999999999999998E-3</v>
      </c>
      <c r="H372">
        <v>4.0000000000000002E-4</v>
      </c>
      <c r="I372">
        <v>1.23E-2</v>
      </c>
      <c r="J372">
        <v>8.0000000000000004E-4</v>
      </c>
      <c r="K372">
        <v>1.77E-2</v>
      </c>
      <c r="L372">
        <v>0.92190000000000005</v>
      </c>
      <c r="M372">
        <v>4.3900000000000002E-2</v>
      </c>
      <c r="N372">
        <v>0.53449999999999998</v>
      </c>
      <c r="O372">
        <v>2E-3</v>
      </c>
      <c r="P372">
        <v>0.1651</v>
      </c>
      <c r="Q372" s="1">
        <v>54001.06</v>
      </c>
      <c r="R372">
        <v>0.22</v>
      </c>
      <c r="S372">
        <v>0.2044</v>
      </c>
      <c r="T372">
        <v>0.5756</v>
      </c>
      <c r="U372">
        <v>10.88</v>
      </c>
      <c r="V372" s="1">
        <v>68740.259999999995</v>
      </c>
      <c r="W372">
        <v>110.24</v>
      </c>
      <c r="X372" s="1">
        <v>141368.57</v>
      </c>
      <c r="Y372">
        <v>0.68130000000000002</v>
      </c>
      <c r="Z372">
        <v>0.1482</v>
      </c>
      <c r="AA372">
        <v>0.1706</v>
      </c>
      <c r="AB372">
        <v>0.31869999999999998</v>
      </c>
      <c r="AC372">
        <v>141.37</v>
      </c>
      <c r="AD372" s="1">
        <v>4078.61</v>
      </c>
      <c r="AE372">
        <v>437.96</v>
      </c>
      <c r="AF372" s="1">
        <v>118525.25</v>
      </c>
      <c r="AG372" t="s">
        <v>3</v>
      </c>
      <c r="AH372" s="1">
        <v>31898</v>
      </c>
      <c r="AI372" s="1">
        <v>48161.04</v>
      </c>
      <c r="AJ372">
        <v>40.799999999999997</v>
      </c>
      <c r="AK372">
        <v>25.55</v>
      </c>
      <c r="AL372">
        <v>31.27</v>
      </c>
      <c r="AM372">
        <v>4.18</v>
      </c>
      <c r="AN372" s="1">
        <v>1494.54</v>
      </c>
      <c r="AO372">
        <v>0.87119999999999997</v>
      </c>
      <c r="AP372" s="1">
        <v>1600.82</v>
      </c>
      <c r="AQ372" s="1">
        <v>2127.81</v>
      </c>
      <c r="AR372" s="1">
        <v>6530.5</v>
      </c>
      <c r="AS372">
        <v>736.21</v>
      </c>
      <c r="AT372">
        <v>331.88</v>
      </c>
      <c r="AU372" s="1">
        <v>11327.23</v>
      </c>
      <c r="AV372" s="1">
        <v>7662.32</v>
      </c>
      <c r="AW372">
        <v>0.55759999999999998</v>
      </c>
      <c r="AX372" s="1">
        <v>3716.12</v>
      </c>
      <c r="AY372">
        <v>0.27039999999999997</v>
      </c>
      <c r="AZ372" s="1">
        <v>1255.26</v>
      </c>
      <c r="BA372">
        <v>9.1399999999999995E-2</v>
      </c>
      <c r="BB372" s="1">
        <v>1106.97</v>
      </c>
      <c r="BC372">
        <v>8.0600000000000005E-2</v>
      </c>
      <c r="BD372" s="1">
        <v>13740.67</v>
      </c>
      <c r="BE372" s="1">
        <v>6167.8</v>
      </c>
      <c r="BF372">
        <v>1.9881</v>
      </c>
      <c r="BG372">
        <v>0.50309999999999999</v>
      </c>
      <c r="BH372">
        <v>0.22409999999999999</v>
      </c>
      <c r="BI372">
        <v>0.21809999999999999</v>
      </c>
      <c r="BJ372">
        <v>3.2800000000000003E-2</v>
      </c>
      <c r="BK372">
        <v>2.1999999999999999E-2</v>
      </c>
    </row>
    <row r="373" spans="1:63" x14ac:dyDescent="0.25">
      <c r="A373" t="s">
        <v>374</v>
      </c>
      <c r="B373">
        <v>48637</v>
      </c>
      <c r="C373">
        <v>64.62</v>
      </c>
      <c r="D373">
        <v>11.01</v>
      </c>
      <c r="E373">
        <v>711.45</v>
      </c>
      <c r="F373">
        <v>750.65</v>
      </c>
      <c r="G373">
        <v>3.3999999999999998E-3</v>
      </c>
      <c r="H373">
        <v>5.9999999999999995E-4</v>
      </c>
      <c r="I373">
        <v>6.3E-3</v>
      </c>
      <c r="J373">
        <v>5.9999999999999995E-4</v>
      </c>
      <c r="K373">
        <v>2.1999999999999999E-2</v>
      </c>
      <c r="L373">
        <v>0.9415</v>
      </c>
      <c r="M373">
        <v>2.5600000000000001E-2</v>
      </c>
      <c r="N373">
        <v>0.24310000000000001</v>
      </c>
      <c r="O373">
        <v>1.1000000000000001E-3</v>
      </c>
      <c r="P373">
        <v>0.13320000000000001</v>
      </c>
      <c r="Q373" s="1">
        <v>58570.39</v>
      </c>
      <c r="R373">
        <v>0.17280000000000001</v>
      </c>
      <c r="S373">
        <v>0.1749</v>
      </c>
      <c r="T373">
        <v>0.65229999999999999</v>
      </c>
      <c r="U373">
        <v>7.31</v>
      </c>
      <c r="V373" s="1">
        <v>72980.009999999995</v>
      </c>
      <c r="W373">
        <v>93.66</v>
      </c>
      <c r="X373" s="1">
        <v>180978.27</v>
      </c>
      <c r="Y373">
        <v>0.78300000000000003</v>
      </c>
      <c r="Z373">
        <v>5.74E-2</v>
      </c>
      <c r="AA373">
        <v>0.15959999999999999</v>
      </c>
      <c r="AB373">
        <v>0.217</v>
      </c>
      <c r="AC373">
        <v>180.98</v>
      </c>
      <c r="AD373" s="1">
        <v>5008.45</v>
      </c>
      <c r="AE373">
        <v>494.74</v>
      </c>
      <c r="AF373" s="1">
        <v>153085.54</v>
      </c>
      <c r="AG373" t="s">
        <v>3</v>
      </c>
      <c r="AH373" s="1">
        <v>38299</v>
      </c>
      <c r="AI373" s="1">
        <v>58741.48</v>
      </c>
      <c r="AJ373">
        <v>36.47</v>
      </c>
      <c r="AK373">
        <v>23.81</v>
      </c>
      <c r="AL373">
        <v>27.29</v>
      </c>
      <c r="AM373">
        <v>4.74</v>
      </c>
      <c r="AN373" s="1">
        <v>2036.04</v>
      </c>
      <c r="AO373">
        <v>1.3927</v>
      </c>
      <c r="AP373" s="1">
        <v>1824.05</v>
      </c>
      <c r="AQ373" s="1">
        <v>2189.34</v>
      </c>
      <c r="AR373" s="1">
        <v>7007.39</v>
      </c>
      <c r="AS373">
        <v>586.75</v>
      </c>
      <c r="AT373">
        <v>422.86</v>
      </c>
      <c r="AU373" s="1">
        <v>12030.39</v>
      </c>
      <c r="AV373" s="1">
        <v>6292.74</v>
      </c>
      <c r="AW373">
        <v>0.44219999999999998</v>
      </c>
      <c r="AX373" s="1">
        <v>5414.74</v>
      </c>
      <c r="AY373">
        <v>0.3805</v>
      </c>
      <c r="AZ373" s="1">
        <v>1936.66</v>
      </c>
      <c r="BA373">
        <v>0.1361</v>
      </c>
      <c r="BB373">
        <v>584.88</v>
      </c>
      <c r="BC373">
        <v>4.1099999999999998E-2</v>
      </c>
      <c r="BD373" s="1">
        <v>14229.01</v>
      </c>
      <c r="BE373" s="1">
        <v>6227.58</v>
      </c>
      <c r="BF373">
        <v>1.7437</v>
      </c>
      <c r="BG373">
        <v>0.53149999999999997</v>
      </c>
      <c r="BH373">
        <v>0.22120000000000001</v>
      </c>
      <c r="BI373">
        <v>0.1923</v>
      </c>
      <c r="BJ373">
        <v>3.2300000000000002E-2</v>
      </c>
      <c r="BK373">
        <v>2.2700000000000001E-2</v>
      </c>
    </row>
    <row r="374" spans="1:63" x14ac:dyDescent="0.25">
      <c r="A374" t="s">
        <v>375</v>
      </c>
      <c r="B374">
        <v>44495</v>
      </c>
      <c r="C374">
        <v>13.62</v>
      </c>
      <c r="D374">
        <v>188.21</v>
      </c>
      <c r="E374" s="1">
        <v>2563.2399999999998</v>
      </c>
      <c r="F374" s="1">
        <v>2391.35</v>
      </c>
      <c r="G374">
        <v>6.7999999999999996E-3</v>
      </c>
      <c r="H374">
        <v>8.0000000000000004E-4</v>
      </c>
      <c r="I374">
        <v>8.9700000000000002E-2</v>
      </c>
      <c r="J374">
        <v>1.5E-3</v>
      </c>
      <c r="K374">
        <v>3.9699999999999999E-2</v>
      </c>
      <c r="L374">
        <v>0.76519999999999999</v>
      </c>
      <c r="M374">
        <v>9.6500000000000002E-2</v>
      </c>
      <c r="N374">
        <v>0.82099999999999995</v>
      </c>
      <c r="O374">
        <v>1.1299999999999999E-2</v>
      </c>
      <c r="P374">
        <v>0.17119999999999999</v>
      </c>
      <c r="Q374" s="1">
        <v>59480.21</v>
      </c>
      <c r="R374">
        <v>0.21299999999999999</v>
      </c>
      <c r="S374">
        <v>0.19209999999999999</v>
      </c>
      <c r="T374">
        <v>0.59489999999999998</v>
      </c>
      <c r="U374">
        <v>18.61</v>
      </c>
      <c r="V374" s="1">
        <v>78286.06</v>
      </c>
      <c r="W374">
        <v>134.99</v>
      </c>
      <c r="X374" s="1">
        <v>100822.13</v>
      </c>
      <c r="Y374">
        <v>0.67979999999999996</v>
      </c>
      <c r="Z374">
        <v>0.2495</v>
      </c>
      <c r="AA374">
        <v>7.0699999999999999E-2</v>
      </c>
      <c r="AB374">
        <v>0.32019999999999998</v>
      </c>
      <c r="AC374">
        <v>100.82</v>
      </c>
      <c r="AD374" s="1">
        <v>3407.12</v>
      </c>
      <c r="AE374">
        <v>437.75</v>
      </c>
      <c r="AF374" s="1">
        <v>87428.83</v>
      </c>
      <c r="AG374" t="s">
        <v>3</v>
      </c>
      <c r="AH374" s="1">
        <v>28630</v>
      </c>
      <c r="AI374" s="1">
        <v>43747.08</v>
      </c>
      <c r="AJ374">
        <v>50.51</v>
      </c>
      <c r="AK374">
        <v>31.3</v>
      </c>
      <c r="AL374">
        <v>36.76</v>
      </c>
      <c r="AM374">
        <v>4.2300000000000004</v>
      </c>
      <c r="AN374">
        <v>0.93</v>
      </c>
      <c r="AO374">
        <v>0.86050000000000004</v>
      </c>
      <c r="AP374" s="1">
        <v>1514.68</v>
      </c>
      <c r="AQ374" s="1">
        <v>2223.06</v>
      </c>
      <c r="AR374" s="1">
        <v>7116.5</v>
      </c>
      <c r="AS374">
        <v>730.42</v>
      </c>
      <c r="AT374">
        <v>354.18</v>
      </c>
      <c r="AU374" s="1">
        <v>11938.83</v>
      </c>
      <c r="AV374" s="1">
        <v>8470.81</v>
      </c>
      <c r="AW374">
        <v>0.59919999999999995</v>
      </c>
      <c r="AX374" s="1">
        <v>3112.72</v>
      </c>
      <c r="AY374">
        <v>0.22020000000000001</v>
      </c>
      <c r="AZ374" s="1">
        <v>1191.3599999999999</v>
      </c>
      <c r="BA374">
        <v>8.43E-2</v>
      </c>
      <c r="BB374" s="1">
        <v>1361.08</v>
      </c>
      <c r="BC374">
        <v>9.6299999999999997E-2</v>
      </c>
      <c r="BD374" s="1">
        <v>14135.96</v>
      </c>
      <c r="BE374" s="1">
        <v>6619.68</v>
      </c>
      <c r="BF374">
        <v>2.6924000000000001</v>
      </c>
      <c r="BG374">
        <v>0.51659999999999995</v>
      </c>
      <c r="BH374">
        <v>0.22009999999999999</v>
      </c>
      <c r="BI374">
        <v>0.22520000000000001</v>
      </c>
      <c r="BJ374">
        <v>2.6200000000000001E-2</v>
      </c>
      <c r="BK374">
        <v>1.1900000000000001E-2</v>
      </c>
    </row>
    <row r="375" spans="1:63" x14ac:dyDescent="0.25">
      <c r="A375" t="s">
        <v>376</v>
      </c>
      <c r="B375">
        <v>48900</v>
      </c>
      <c r="C375">
        <v>129.13999999999999</v>
      </c>
      <c r="D375">
        <v>6.73</v>
      </c>
      <c r="E375">
        <v>869.39</v>
      </c>
      <c r="F375">
        <v>904.86</v>
      </c>
      <c r="G375">
        <v>1.5E-3</v>
      </c>
      <c r="H375">
        <v>6.9999999999999999E-4</v>
      </c>
      <c r="I375">
        <v>3.2000000000000002E-3</v>
      </c>
      <c r="J375">
        <v>1.1000000000000001E-3</v>
      </c>
      <c r="K375">
        <v>1.2699999999999999E-2</v>
      </c>
      <c r="L375">
        <v>0.96489999999999998</v>
      </c>
      <c r="M375">
        <v>1.5900000000000001E-2</v>
      </c>
      <c r="N375">
        <v>0.36309999999999998</v>
      </c>
      <c r="O375">
        <v>1.1999999999999999E-3</v>
      </c>
      <c r="P375">
        <v>0.14990000000000001</v>
      </c>
      <c r="Q375" s="1">
        <v>55561.24</v>
      </c>
      <c r="R375">
        <v>0.21249999999999999</v>
      </c>
      <c r="S375">
        <v>0.1782</v>
      </c>
      <c r="T375">
        <v>0.60929999999999995</v>
      </c>
      <c r="U375">
        <v>9.19</v>
      </c>
      <c r="V375" s="1">
        <v>65351.07</v>
      </c>
      <c r="W375">
        <v>91.01</v>
      </c>
      <c r="X375" s="1">
        <v>221296.86</v>
      </c>
      <c r="Y375">
        <v>0.61360000000000003</v>
      </c>
      <c r="Z375">
        <v>0.1207</v>
      </c>
      <c r="AA375">
        <v>0.26569999999999999</v>
      </c>
      <c r="AB375">
        <v>0.38640000000000002</v>
      </c>
      <c r="AC375">
        <v>221.3</v>
      </c>
      <c r="AD375" s="1">
        <v>5848.24</v>
      </c>
      <c r="AE375">
        <v>454.71</v>
      </c>
      <c r="AF375" s="1">
        <v>178527.75</v>
      </c>
      <c r="AG375" t="s">
        <v>3</v>
      </c>
      <c r="AH375" s="1">
        <v>34751</v>
      </c>
      <c r="AI375" s="1">
        <v>56959.9</v>
      </c>
      <c r="AJ375">
        <v>33.06</v>
      </c>
      <c r="AK375">
        <v>23.08</v>
      </c>
      <c r="AL375">
        <v>25.64</v>
      </c>
      <c r="AM375">
        <v>4.38</v>
      </c>
      <c r="AN375" s="1">
        <v>1611.97</v>
      </c>
      <c r="AO375">
        <v>1.1524000000000001</v>
      </c>
      <c r="AP375" s="1">
        <v>1857.99</v>
      </c>
      <c r="AQ375" s="1">
        <v>2423.46</v>
      </c>
      <c r="AR375" s="1">
        <v>7091.33</v>
      </c>
      <c r="AS375">
        <v>586.29</v>
      </c>
      <c r="AT375">
        <v>384.94</v>
      </c>
      <c r="AU375" s="1">
        <v>12344</v>
      </c>
      <c r="AV375" s="1">
        <v>7043.7</v>
      </c>
      <c r="AW375">
        <v>0.47049999999999997</v>
      </c>
      <c r="AX375" s="1">
        <v>5164.63</v>
      </c>
      <c r="AY375">
        <v>0.34499999999999997</v>
      </c>
      <c r="AZ375" s="1">
        <v>1987.72</v>
      </c>
      <c r="BA375">
        <v>0.1328</v>
      </c>
      <c r="BB375">
        <v>774.58</v>
      </c>
      <c r="BC375">
        <v>5.1700000000000003E-2</v>
      </c>
      <c r="BD375" s="1">
        <v>14970.62</v>
      </c>
      <c r="BE375" s="1">
        <v>6673.65</v>
      </c>
      <c r="BF375">
        <v>1.9639</v>
      </c>
      <c r="BG375">
        <v>0.50749999999999995</v>
      </c>
      <c r="BH375">
        <v>0.23139999999999999</v>
      </c>
      <c r="BI375">
        <v>0.1857</v>
      </c>
      <c r="BJ375">
        <v>3.6499999999999998E-2</v>
      </c>
      <c r="BK375">
        <v>3.8899999999999997E-2</v>
      </c>
    </row>
    <row r="376" spans="1:63" x14ac:dyDescent="0.25">
      <c r="A376" t="s">
        <v>377</v>
      </c>
      <c r="B376">
        <v>50047</v>
      </c>
      <c r="C376">
        <v>26.71</v>
      </c>
      <c r="D376">
        <v>169.35</v>
      </c>
      <c r="E376" s="1">
        <v>4524.01</v>
      </c>
      <c r="F376" s="1">
        <v>4444.7</v>
      </c>
      <c r="G376">
        <v>4.0099999999999997E-2</v>
      </c>
      <c r="H376">
        <v>8.9999999999999998E-4</v>
      </c>
      <c r="I376">
        <v>5.2499999999999998E-2</v>
      </c>
      <c r="J376">
        <v>8.9999999999999998E-4</v>
      </c>
      <c r="K376">
        <v>4.0899999999999999E-2</v>
      </c>
      <c r="L376">
        <v>0.81469999999999998</v>
      </c>
      <c r="M376">
        <v>0.05</v>
      </c>
      <c r="N376">
        <v>0.19009999999999999</v>
      </c>
      <c r="O376">
        <v>0.02</v>
      </c>
      <c r="P376">
        <v>0.12609999999999999</v>
      </c>
      <c r="Q376" s="1">
        <v>72389.61</v>
      </c>
      <c r="R376">
        <v>0.17419999999999999</v>
      </c>
      <c r="S376">
        <v>0.19159999999999999</v>
      </c>
      <c r="T376">
        <v>0.63429999999999997</v>
      </c>
      <c r="U376">
        <v>28.05</v>
      </c>
      <c r="V376" s="1">
        <v>95558.94</v>
      </c>
      <c r="W376">
        <v>159.1</v>
      </c>
      <c r="X376" s="1">
        <v>238294.92</v>
      </c>
      <c r="Y376">
        <v>0.75660000000000005</v>
      </c>
      <c r="Z376">
        <v>0.20649999999999999</v>
      </c>
      <c r="AA376">
        <v>3.6900000000000002E-2</v>
      </c>
      <c r="AB376">
        <v>0.24340000000000001</v>
      </c>
      <c r="AC376">
        <v>238.29</v>
      </c>
      <c r="AD376" s="1">
        <v>9548.5400000000009</v>
      </c>
      <c r="AE376">
        <v>978.53</v>
      </c>
      <c r="AF376" s="1">
        <v>230547.3</v>
      </c>
      <c r="AG376" t="s">
        <v>3</v>
      </c>
      <c r="AH376" s="1">
        <v>45878</v>
      </c>
      <c r="AI376" s="1">
        <v>85534.080000000002</v>
      </c>
      <c r="AJ376">
        <v>68.59</v>
      </c>
      <c r="AK376">
        <v>38.49</v>
      </c>
      <c r="AL376">
        <v>43.07</v>
      </c>
      <c r="AM376">
        <v>4.82</v>
      </c>
      <c r="AN376">
        <v>0</v>
      </c>
      <c r="AO376">
        <v>0.75860000000000005</v>
      </c>
      <c r="AP376" s="1">
        <v>1539.03</v>
      </c>
      <c r="AQ376" s="1">
        <v>2138.08</v>
      </c>
      <c r="AR376" s="1">
        <v>7218.96</v>
      </c>
      <c r="AS376">
        <v>763.47</v>
      </c>
      <c r="AT376">
        <v>366.14</v>
      </c>
      <c r="AU376" s="1">
        <v>12025.67</v>
      </c>
      <c r="AV376" s="1">
        <v>3244.79</v>
      </c>
      <c r="AW376">
        <v>0.2477</v>
      </c>
      <c r="AX376" s="1">
        <v>8395.7900000000009</v>
      </c>
      <c r="AY376">
        <v>0.64090000000000003</v>
      </c>
      <c r="AZ376">
        <v>983.68</v>
      </c>
      <c r="BA376">
        <v>7.51E-2</v>
      </c>
      <c r="BB376">
        <v>475.63</v>
      </c>
      <c r="BC376">
        <v>3.6299999999999999E-2</v>
      </c>
      <c r="BD376" s="1">
        <v>13099.89</v>
      </c>
      <c r="BE376" s="1">
        <v>1886.87</v>
      </c>
      <c r="BF376">
        <v>0.23180000000000001</v>
      </c>
      <c r="BG376">
        <v>0.58389999999999997</v>
      </c>
      <c r="BH376">
        <v>0.2286</v>
      </c>
      <c r="BI376">
        <v>0.14580000000000001</v>
      </c>
      <c r="BJ376">
        <v>2.5999999999999999E-2</v>
      </c>
      <c r="BK376">
        <v>1.5699999999999999E-2</v>
      </c>
    </row>
    <row r="377" spans="1:63" x14ac:dyDescent="0.25">
      <c r="A377" t="s">
        <v>378</v>
      </c>
      <c r="B377">
        <v>50708</v>
      </c>
      <c r="C377">
        <v>44.71</v>
      </c>
      <c r="D377">
        <v>19.62</v>
      </c>
      <c r="E377">
        <v>877.31</v>
      </c>
      <c r="F377">
        <v>843.16</v>
      </c>
      <c r="G377">
        <v>3.3999999999999998E-3</v>
      </c>
      <c r="H377">
        <v>5.9999999999999995E-4</v>
      </c>
      <c r="I377">
        <v>1.47E-2</v>
      </c>
      <c r="J377">
        <v>8.0000000000000004E-4</v>
      </c>
      <c r="K377">
        <v>3.4700000000000002E-2</v>
      </c>
      <c r="L377">
        <v>0.89800000000000002</v>
      </c>
      <c r="M377">
        <v>4.7800000000000002E-2</v>
      </c>
      <c r="N377">
        <v>0.48780000000000001</v>
      </c>
      <c r="O377">
        <v>3.3999999999999998E-3</v>
      </c>
      <c r="P377">
        <v>0.1585</v>
      </c>
      <c r="Q377" s="1">
        <v>54968.45</v>
      </c>
      <c r="R377">
        <v>0.2044</v>
      </c>
      <c r="S377">
        <v>0.2135</v>
      </c>
      <c r="T377">
        <v>0.58220000000000005</v>
      </c>
      <c r="U377">
        <v>8.1</v>
      </c>
      <c r="V377" s="1">
        <v>70820.210000000006</v>
      </c>
      <c r="W377">
        <v>103.9</v>
      </c>
      <c r="X377" s="1">
        <v>157879.93</v>
      </c>
      <c r="Y377">
        <v>0.71640000000000004</v>
      </c>
      <c r="Z377">
        <v>0.15040000000000001</v>
      </c>
      <c r="AA377">
        <v>0.13320000000000001</v>
      </c>
      <c r="AB377">
        <v>0.28360000000000002</v>
      </c>
      <c r="AC377">
        <v>157.88</v>
      </c>
      <c r="AD377" s="1">
        <v>4469.46</v>
      </c>
      <c r="AE377">
        <v>477</v>
      </c>
      <c r="AF377" s="1">
        <v>134748.94</v>
      </c>
      <c r="AG377" t="s">
        <v>3</v>
      </c>
      <c r="AH377" s="1">
        <v>32715</v>
      </c>
      <c r="AI377" s="1">
        <v>50721.05</v>
      </c>
      <c r="AJ377">
        <v>44.01</v>
      </c>
      <c r="AK377">
        <v>25.23</v>
      </c>
      <c r="AL377">
        <v>30.81</v>
      </c>
      <c r="AM377">
        <v>4.5199999999999996</v>
      </c>
      <c r="AN377" s="1">
        <v>1678.25</v>
      </c>
      <c r="AO377">
        <v>1.0793999999999999</v>
      </c>
      <c r="AP377" s="1">
        <v>1774.22</v>
      </c>
      <c r="AQ377" s="1">
        <v>2310.48</v>
      </c>
      <c r="AR377" s="1">
        <v>7017.9</v>
      </c>
      <c r="AS377">
        <v>688.54</v>
      </c>
      <c r="AT377">
        <v>340.72</v>
      </c>
      <c r="AU377" s="1">
        <v>12131.86</v>
      </c>
      <c r="AV377" s="1">
        <v>7422.38</v>
      </c>
      <c r="AW377">
        <v>0.50660000000000005</v>
      </c>
      <c r="AX377" s="1">
        <v>4503.63</v>
      </c>
      <c r="AY377">
        <v>0.30740000000000001</v>
      </c>
      <c r="AZ377" s="1">
        <v>1691.23</v>
      </c>
      <c r="BA377">
        <v>0.1154</v>
      </c>
      <c r="BB377" s="1">
        <v>1034.46</v>
      </c>
      <c r="BC377">
        <v>7.0599999999999996E-2</v>
      </c>
      <c r="BD377" s="1">
        <v>14651.72</v>
      </c>
      <c r="BE377" s="1">
        <v>6110.7</v>
      </c>
      <c r="BF377">
        <v>1.8134999999999999</v>
      </c>
      <c r="BG377">
        <v>0.50939999999999996</v>
      </c>
      <c r="BH377">
        <v>0.20949999999999999</v>
      </c>
      <c r="BI377">
        <v>0.22309999999999999</v>
      </c>
      <c r="BJ377">
        <v>3.3300000000000003E-2</v>
      </c>
      <c r="BK377">
        <v>2.47E-2</v>
      </c>
    </row>
    <row r="378" spans="1:63" x14ac:dyDescent="0.25">
      <c r="A378" t="s">
        <v>379</v>
      </c>
      <c r="B378">
        <v>44503</v>
      </c>
      <c r="C378">
        <v>28.33</v>
      </c>
      <c r="D378">
        <v>176.52</v>
      </c>
      <c r="E378" s="1">
        <v>5001.51</v>
      </c>
      <c r="F378" s="1">
        <v>4869.5600000000004</v>
      </c>
      <c r="G378">
        <v>2.29E-2</v>
      </c>
      <c r="H378">
        <v>5.9999999999999995E-4</v>
      </c>
      <c r="I378">
        <v>3.2500000000000001E-2</v>
      </c>
      <c r="J378">
        <v>1.1000000000000001E-3</v>
      </c>
      <c r="K378">
        <v>4.1200000000000001E-2</v>
      </c>
      <c r="L378">
        <v>0.85719999999999996</v>
      </c>
      <c r="M378">
        <v>4.4499999999999998E-2</v>
      </c>
      <c r="N378">
        <v>0.22189999999999999</v>
      </c>
      <c r="O378">
        <v>1.4999999999999999E-2</v>
      </c>
      <c r="P378">
        <v>0.1303</v>
      </c>
      <c r="Q378" s="1">
        <v>71577.81</v>
      </c>
      <c r="R378">
        <v>0.161</v>
      </c>
      <c r="S378">
        <v>0.1923</v>
      </c>
      <c r="T378">
        <v>0.64680000000000004</v>
      </c>
      <c r="U378">
        <v>27.49</v>
      </c>
      <c r="V378" s="1">
        <v>98899.75</v>
      </c>
      <c r="W378">
        <v>178.96</v>
      </c>
      <c r="X378" s="1">
        <v>207935.54</v>
      </c>
      <c r="Y378">
        <v>0.78</v>
      </c>
      <c r="Z378">
        <v>0.18160000000000001</v>
      </c>
      <c r="AA378">
        <v>3.8399999999999997E-2</v>
      </c>
      <c r="AB378">
        <v>0.22</v>
      </c>
      <c r="AC378">
        <v>207.94</v>
      </c>
      <c r="AD378" s="1">
        <v>8148.26</v>
      </c>
      <c r="AE378">
        <v>883.26</v>
      </c>
      <c r="AF378" s="1">
        <v>194674.58</v>
      </c>
      <c r="AG378" t="s">
        <v>3</v>
      </c>
      <c r="AH378" s="1">
        <v>42883</v>
      </c>
      <c r="AI378" s="1">
        <v>73234.52</v>
      </c>
      <c r="AJ378">
        <v>68.89</v>
      </c>
      <c r="AK378">
        <v>37.5</v>
      </c>
      <c r="AL378">
        <v>41.69</v>
      </c>
      <c r="AM378">
        <v>4.54</v>
      </c>
      <c r="AN378">
        <v>0</v>
      </c>
      <c r="AO378">
        <v>0.82809999999999995</v>
      </c>
      <c r="AP378" s="1">
        <v>1466.21</v>
      </c>
      <c r="AQ378" s="1">
        <v>2015.3</v>
      </c>
      <c r="AR378" s="1">
        <v>7035.27</v>
      </c>
      <c r="AS378">
        <v>777.39</v>
      </c>
      <c r="AT378">
        <v>362.04</v>
      </c>
      <c r="AU378" s="1">
        <v>11656.22</v>
      </c>
      <c r="AV378" s="1">
        <v>3840.08</v>
      </c>
      <c r="AW378">
        <v>0.30590000000000001</v>
      </c>
      <c r="AX378" s="1">
        <v>7182.44</v>
      </c>
      <c r="AY378">
        <v>0.57210000000000005</v>
      </c>
      <c r="AZ378" s="1">
        <v>1016.32</v>
      </c>
      <c r="BA378">
        <v>8.1000000000000003E-2</v>
      </c>
      <c r="BB378">
        <v>515.71</v>
      </c>
      <c r="BC378">
        <v>4.1099999999999998E-2</v>
      </c>
      <c r="BD378" s="1">
        <v>12554.56</v>
      </c>
      <c r="BE378" s="1">
        <v>2560.83</v>
      </c>
      <c r="BF378">
        <v>0.38879999999999998</v>
      </c>
      <c r="BG378">
        <v>0.59109999999999996</v>
      </c>
      <c r="BH378">
        <v>0.23250000000000001</v>
      </c>
      <c r="BI378">
        <v>0.13500000000000001</v>
      </c>
      <c r="BJ378">
        <v>2.58E-2</v>
      </c>
      <c r="BK378">
        <v>1.5599999999999999E-2</v>
      </c>
    </row>
    <row r="379" spans="1:63" x14ac:dyDescent="0.25">
      <c r="A379" t="s">
        <v>380</v>
      </c>
      <c r="B379">
        <v>50641</v>
      </c>
      <c r="C379">
        <v>77.900000000000006</v>
      </c>
      <c r="D379">
        <v>8.25</v>
      </c>
      <c r="E379">
        <v>642.97</v>
      </c>
      <c r="F379">
        <v>628.59</v>
      </c>
      <c r="G379">
        <v>2.7000000000000001E-3</v>
      </c>
      <c r="H379">
        <v>5.0000000000000001E-4</v>
      </c>
      <c r="I379">
        <v>6.0000000000000001E-3</v>
      </c>
      <c r="J379">
        <v>6.9999999999999999E-4</v>
      </c>
      <c r="K379">
        <v>6.25E-2</v>
      </c>
      <c r="L379">
        <v>0.88959999999999995</v>
      </c>
      <c r="M379">
        <v>3.7999999999999999E-2</v>
      </c>
      <c r="N379">
        <v>0.36980000000000002</v>
      </c>
      <c r="O379">
        <v>5.7999999999999996E-3</v>
      </c>
      <c r="P379">
        <v>0.1492</v>
      </c>
      <c r="Q379" s="1">
        <v>55425.7</v>
      </c>
      <c r="R379">
        <v>0.24679999999999999</v>
      </c>
      <c r="S379">
        <v>0.18329999999999999</v>
      </c>
      <c r="T379">
        <v>0.56979999999999997</v>
      </c>
      <c r="U379">
        <v>7.86</v>
      </c>
      <c r="V379" s="1">
        <v>65445.95</v>
      </c>
      <c r="W379">
        <v>78.739999999999995</v>
      </c>
      <c r="X379" s="1">
        <v>211915.88</v>
      </c>
      <c r="Y379">
        <v>0.67669999999999997</v>
      </c>
      <c r="Z379">
        <v>5.7599999999999998E-2</v>
      </c>
      <c r="AA379">
        <v>0.26569999999999999</v>
      </c>
      <c r="AB379">
        <v>0.32329999999999998</v>
      </c>
      <c r="AC379">
        <v>211.92</v>
      </c>
      <c r="AD379" s="1">
        <v>6339.8</v>
      </c>
      <c r="AE379">
        <v>517.28</v>
      </c>
      <c r="AF379" s="1">
        <v>169297.64</v>
      </c>
      <c r="AG379" t="s">
        <v>3</v>
      </c>
      <c r="AH379" s="1">
        <v>35257</v>
      </c>
      <c r="AI379" s="1">
        <v>53511.57</v>
      </c>
      <c r="AJ379">
        <v>40.25</v>
      </c>
      <c r="AK379">
        <v>25.15</v>
      </c>
      <c r="AL379">
        <v>29.98</v>
      </c>
      <c r="AM379">
        <v>4.32</v>
      </c>
      <c r="AN379" s="1">
        <v>1899.09</v>
      </c>
      <c r="AO379">
        <v>1.6214</v>
      </c>
      <c r="AP379" s="1">
        <v>2023.48</v>
      </c>
      <c r="AQ379" s="1">
        <v>2495.12</v>
      </c>
      <c r="AR379" s="1">
        <v>7447.01</v>
      </c>
      <c r="AS379">
        <v>629.54</v>
      </c>
      <c r="AT379">
        <v>351.6</v>
      </c>
      <c r="AU379" s="1">
        <v>12946.75</v>
      </c>
      <c r="AV379" s="1">
        <v>7303.89</v>
      </c>
      <c r="AW379">
        <v>0.4405</v>
      </c>
      <c r="AX379" s="1">
        <v>6513.36</v>
      </c>
      <c r="AY379">
        <v>0.39279999999999998</v>
      </c>
      <c r="AZ379" s="1">
        <v>1942.8</v>
      </c>
      <c r="BA379">
        <v>0.1172</v>
      </c>
      <c r="BB379">
        <v>822.09</v>
      </c>
      <c r="BC379">
        <v>4.9599999999999998E-2</v>
      </c>
      <c r="BD379" s="1">
        <v>16582.14</v>
      </c>
      <c r="BE379" s="1">
        <v>5893.58</v>
      </c>
      <c r="BF379">
        <v>1.8634999999999999</v>
      </c>
      <c r="BG379">
        <v>0.5121</v>
      </c>
      <c r="BH379">
        <v>0.2104</v>
      </c>
      <c r="BI379">
        <v>0.217</v>
      </c>
      <c r="BJ379">
        <v>3.3099999999999997E-2</v>
      </c>
      <c r="BK379">
        <v>2.7400000000000001E-2</v>
      </c>
    </row>
    <row r="380" spans="1:63" x14ac:dyDescent="0.25">
      <c r="A380" t="s">
        <v>381</v>
      </c>
      <c r="B380">
        <v>44511</v>
      </c>
      <c r="C380">
        <v>6.95</v>
      </c>
      <c r="D380">
        <v>433.39</v>
      </c>
      <c r="E380" s="1">
        <v>3013.11</v>
      </c>
      <c r="F380" s="1">
        <v>2579.9499999999998</v>
      </c>
      <c r="G380">
        <v>9.2999999999999992E-3</v>
      </c>
      <c r="H380">
        <v>1E-3</v>
      </c>
      <c r="I380">
        <v>0.52549999999999997</v>
      </c>
      <c r="J380">
        <v>1.6000000000000001E-3</v>
      </c>
      <c r="K380">
        <v>0.1197</v>
      </c>
      <c r="L380">
        <v>0.25530000000000003</v>
      </c>
      <c r="M380">
        <v>8.7499999999999994E-2</v>
      </c>
      <c r="N380">
        <v>0.87949999999999995</v>
      </c>
      <c r="O380">
        <v>5.4600000000000003E-2</v>
      </c>
      <c r="P380">
        <v>0.18609999999999999</v>
      </c>
      <c r="Q380" s="1">
        <v>63804.67</v>
      </c>
      <c r="R380">
        <v>0.27100000000000002</v>
      </c>
      <c r="S380">
        <v>0.22459999999999999</v>
      </c>
      <c r="T380">
        <v>0.50449999999999995</v>
      </c>
      <c r="U380">
        <v>23.6</v>
      </c>
      <c r="V380" s="1">
        <v>87882.16</v>
      </c>
      <c r="W380">
        <v>125.68</v>
      </c>
      <c r="X380" s="1">
        <v>98951.43</v>
      </c>
      <c r="Y380">
        <v>0.61060000000000003</v>
      </c>
      <c r="Z380">
        <v>0.32300000000000001</v>
      </c>
      <c r="AA380">
        <v>6.6299999999999998E-2</v>
      </c>
      <c r="AB380">
        <v>0.38940000000000002</v>
      </c>
      <c r="AC380">
        <v>98.95</v>
      </c>
      <c r="AD380" s="1">
        <v>5008.3599999999997</v>
      </c>
      <c r="AE380">
        <v>534.92999999999995</v>
      </c>
      <c r="AF380" s="1">
        <v>93084.33</v>
      </c>
      <c r="AG380" t="s">
        <v>3</v>
      </c>
      <c r="AH380" s="1">
        <v>28553</v>
      </c>
      <c r="AI380" s="1">
        <v>41350.050000000003</v>
      </c>
      <c r="AJ380">
        <v>67.28</v>
      </c>
      <c r="AK380">
        <v>45.75</v>
      </c>
      <c r="AL380">
        <v>51.46</v>
      </c>
      <c r="AM380">
        <v>4.76</v>
      </c>
      <c r="AN380">
        <v>0</v>
      </c>
      <c r="AO380">
        <v>1.204</v>
      </c>
      <c r="AP380" s="1">
        <v>2030.68</v>
      </c>
      <c r="AQ380" s="1">
        <v>2505.67</v>
      </c>
      <c r="AR380" s="1">
        <v>7795.04</v>
      </c>
      <c r="AS380">
        <v>939.13</v>
      </c>
      <c r="AT380">
        <v>581.15</v>
      </c>
      <c r="AU380" s="1">
        <v>13851.67</v>
      </c>
      <c r="AV380" s="1">
        <v>8547.08</v>
      </c>
      <c r="AW380">
        <v>0.51539999999999997</v>
      </c>
      <c r="AX380" s="1">
        <v>5287.91</v>
      </c>
      <c r="AY380">
        <v>0.31890000000000002</v>
      </c>
      <c r="AZ380" s="1">
        <v>1213.81</v>
      </c>
      <c r="BA380">
        <v>7.3200000000000001E-2</v>
      </c>
      <c r="BB380" s="1">
        <v>1534.49</v>
      </c>
      <c r="BC380">
        <v>9.2499999999999999E-2</v>
      </c>
      <c r="BD380" s="1">
        <v>16583.29</v>
      </c>
      <c r="BE380" s="1">
        <v>5682.22</v>
      </c>
      <c r="BF380">
        <v>2.5167999999999999</v>
      </c>
      <c r="BG380">
        <v>0.51990000000000003</v>
      </c>
      <c r="BH380">
        <v>0.19439999999999999</v>
      </c>
      <c r="BI380">
        <v>0.24529999999999999</v>
      </c>
      <c r="BJ380">
        <v>2.53E-2</v>
      </c>
      <c r="BK380">
        <v>1.5100000000000001E-2</v>
      </c>
    </row>
    <row r="381" spans="1:63" x14ac:dyDescent="0.25">
      <c r="A381" t="s">
        <v>382</v>
      </c>
      <c r="B381">
        <v>48025</v>
      </c>
      <c r="C381">
        <v>135.29</v>
      </c>
      <c r="D381">
        <v>11.58</v>
      </c>
      <c r="E381" s="1">
        <v>1566.99</v>
      </c>
      <c r="F381" s="1">
        <v>1520.49</v>
      </c>
      <c r="G381">
        <v>2.0999999999999999E-3</v>
      </c>
      <c r="H381">
        <v>2.0000000000000001E-4</v>
      </c>
      <c r="I381">
        <v>5.4999999999999997E-3</v>
      </c>
      <c r="J381">
        <v>8.0000000000000004E-4</v>
      </c>
      <c r="K381">
        <v>1.3299999999999999E-2</v>
      </c>
      <c r="L381">
        <v>0.95340000000000003</v>
      </c>
      <c r="M381">
        <v>2.46E-2</v>
      </c>
      <c r="N381">
        <v>0.36659999999999998</v>
      </c>
      <c r="O381">
        <v>1.8E-3</v>
      </c>
      <c r="P381">
        <v>0.13950000000000001</v>
      </c>
      <c r="Q381" s="1">
        <v>57691.9</v>
      </c>
      <c r="R381">
        <v>0.17419999999999999</v>
      </c>
      <c r="S381">
        <v>0.18959999999999999</v>
      </c>
      <c r="T381">
        <v>0.63619999999999999</v>
      </c>
      <c r="U381">
        <v>14.13</v>
      </c>
      <c r="V381" s="1">
        <v>68734.45</v>
      </c>
      <c r="W381">
        <v>106.3</v>
      </c>
      <c r="X381" s="1">
        <v>185908.35</v>
      </c>
      <c r="Y381">
        <v>0.74680000000000002</v>
      </c>
      <c r="Z381">
        <v>0.1074</v>
      </c>
      <c r="AA381">
        <v>0.14580000000000001</v>
      </c>
      <c r="AB381">
        <v>0.25319999999999998</v>
      </c>
      <c r="AC381">
        <v>185.91</v>
      </c>
      <c r="AD381" s="1">
        <v>4753.82</v>
      </c>
      <c r="AE381">
        <v>478.48</v>
      </c>
      <c r="AF381" s="1">
        <v>165207.74</v>
      </c>
      <c r="AG381" t="s">
        <v>3</v>
      </c>
      <c r="AH381" s="1">
        <v>37314</v>
      </c>
      <c r="AI381" s="1">
        <v>57311.55</v>
      </c>
      <c r="AJ381">
        <v>33.4</v>
      </c>
      <c r="AK381">
        <v>23.97</v>
      </c>
      <c r="AL381">
        <v>26.13</v>
      </c>
      <c r="AM381">
        <v>4.37</v>
      </c>
      <c r="AN381" s="1">
        <v>1292.1500000000001</v>
      </c>
      <c r="AO381">
        <v>1.0738000000000001</v>
      </c>
      <c r="AP381" s="1">
        <v>1443.22</v>
      </c>
      <c r="AQ381" s="1">
        <v>2373.4699999999998</v>
      </c>
      <c r="AR381" s="1">
        <v>6721.16</v>
      </c>
      <c r="AS381">
        <v>669.26</v>
      </c>
      <c r="AT381">
        <v>312.73</v>
      </c>
      <c r="AU381" s="1">
        <v>11519.84</v>
      </c>
      <c r="AV381" s="1">
        <v>6355.25</v>
      </c>
      <c r="AW381">
        <v>0.47920000000000001</v>
      </c>
      <c r="AX381" s="1">
        <v>4609.46</v>
      </c>
      <c r="AY381">
        <v>0.34749999999999998</v>
      </c>
      <c r="AZ381" s="1">
        <v>1477.07</v>
      </c>
      <c r="BA381">
        <v>0.1114</v>
      </c>
      <c r="BB381">
        <v>821.11</v>
      </c>
      <c r="BC381">
        <v>6.1899999999999997E-2</v>
      </c>
      <c r="BD381" s="1">
        <v>13262.89</v>
      </c>
      <c r="BE381" s="1">
        <v>5426.25</v>
      </c>
      <c r="BF381">
        <v>1.4501999999999999</v>
      </c>
      <c r="BG381">
        <v>0.52549999999999997</v>
      </c>
      <c r="BH381">
        <v>0.23769999999999999</v>
      </c>
      <c r="BI381">
        <v>0.18920000000000001</v>
      </c>
      <c r="BJ381">
        <v>3.04E-2</v>
      </c>
      <c r="BK381">
        <v>1.72E-2</v>
      </c>
    </row>
    <row r="382" spans="1:63" x14ac:dyDescent="0.25">
      <c r="A382" t="s">
        <v>383</v>
      </c>
      <c r="B382">
        <v>44529</v>
      </c>
      <c r="C382">
        <v>26.62</v>
      </c>
      <c r="D382">
        <v>191.75</v>
      </c>
      <c r="E382" s="1">
        <v>5104.13</v>
      </c>
      <c r="F382" s="1">
        <v>4904.41</v>
      </c>
      <c r="G382">
        <v>2.3699999999999999E-2</v>
      </c>
      <c r="H382">
        <v>8.9999999999999998E-4</v>
      </c>
      <c r="I382">
        <v>6.3399999999999998E-2</v>
      </c>
      <c r="J382">
        <v>1.4E-3</v>
      </c>
      <c r="K382">
        <v>5.5100000000000003E-2</v>
      </c>
      <c r="L382">
        <v>0.78649999999999998</v>
      </c>
      <c r="M382">
        <v>6.9000000000000006E-2</v>
      </c>
      <c r="N382">
        <v>0.34889999999999999</v>
      </c>
      <c r="O382">
        <v>2.01E-2</v>
      </c>
      <c r="P382">
        <v>0.14879999999999999</v>
      </c>
      <c r="Q382" s="1">
        <v>69444.039999999994</v>
      </c>
      <c r="R382">
        <v>0.1734</v>
      </c>
      <c r="S382">
        <v>0.18390000000000001</v>
      </c>
      <c r="T382">
        <v>0.64270000000000005</v>
      </c>
      <c r="U382">
        <v>31.46</v>
      </c>
      <c r="V382" s="1">
        <v>95899.26</v>
      </c>
      <c r="W382">
        <v>159.37</v>
      </c>
      <c r="X382" s="1">
        <v>188774.19</v>
      </c>
      <c r="Y382">
        <v>0.71250000000000002</v>
      </c>
      <c r="Z382">
        <v>0.24179999999999999</v>
      </c>
      <c r="AA382">
        <v>4.5699999999999998E-2</v>
      </c>
      <c r="AB382">
        <v>0.28749999999999998</v>
      </c>
      <c r="AC382">
        <v>188.77</v>
      </c>
      <c r="AD382" s="1">
        <v>7959.49</v>
      </c>
      <c r="AE382">
        <v>816.31</v>
      </c>
      <c r="AF382" s="1">
        <v>178895.91</v>
      </c>
      <c r="AG382" t="s">
        <v>3</v>
      </c>
      <c r="AH382" s="1">
        <v>38043</v>
      </c>
      <c r="AI382" s="1">
        <v>62657.79</v>
      </c>
      <c r="AJ382">
        <v>68.069999999999993</v>
      </c>
      <c r="AK382">
        <v>39.89</v>
      </c>
      <c r="AL382">
        <v>46.78</v>
      </c>
      <c r="AM382">
        <v>4.7</v>
      </c>
      <c r="AN382" s="1">
        <v>2631.59</v>
      </c>
      <c r="AO382">
        <v>0.93930000000000002</v>
      </c>
      <c r="AP382" s="1">
        <v>1534.66</v>
      </c>
      <c r="AQ382" s="1">
        <v>2027.53</v>
      </c>
      <c r="AR382" s="1">
        <v>7280.17</v>
      </c>
      <c r="AS382">
        <v>796.66</v>
      </c>
      <c r="AT382">
        <v>369.57</v>
      </c>
      <c r="AU382" s="1">
        <v>12008.59</v>
      </c>
      <c r="AV382" s="1">
        <v>4019.29</v>
      </c>
      <c r="AW382">
        <v>0.30630000000000002</v>
      </c>
      <c r="AX382" s="1">
        <v>7360.26</v>
      </c>
      <c r="AY382">
        <v>0.56100000000000005</v>
      </c>
      <c r="AZ382" s="1">
        <v>1010.16</v>
      </c>
      <c r="BA382">
        <v>7.6999999999999999E-2</v>
      </c>
      <c r="BB382">
        <v>731.07</v>
      </c>
      <c r="BC382">
        <v>5.57E-2</v>
      </c>
      <c r="BD382" s="1">
        <v>13120.78</v>
      </c>
      <c r="BE382" s="1">
        <v>2418.4699999999998</v>
      </c>
      <c r="BF382">
        <v>0.42970000000000003</v>
      </c>
      <c r="BG382">
        <v>0.57299999999999995</v>
      </c>
      <c r="BH382">
        <v>0.2281</v>
      </c>
      <c r="BI382">
        <v>0.16120000000000001</v>
      </c>
      <c r="BJ382">
        <v>2.29E-2</v>
      </c>
      <c r="BK382">
        <v>1.47E-2</v>
      </c>
    </row>
    <row r="383" spans="1:63" x14ac:dyDescent="0.25">
      <c r="A383" t="s">
        <v>384</v>
      </c>
      <c r="B383">
        <v>44537</v>
      </c>
      <c r="C383">
        <v>31.33</v>
      </c>
      <c r="D383">
        <v>153.9</v>
      </c>
      <c r="E383" s="1">
        <v>4822.33</v>
      </c>
      <c r="F383" s="1">
        <v>4671.8500000000004</v>
      </c>
      <c r="G383">
        <v>1.89E-2</v>
      </c>
      <c r="H383">
        <v>5.0000000000000001E-4</v>
      </c>
      <c r="I383">
        <v>3.0200000000000001E-2</v>
      </c>
      <c r="J383">
        <v>8.9999999999999998E-4</v>
      </c>
      <c r="K383">
        <v>4.2799999999999998E-2</v>
      </c>
      <c r="L383">
        <v>0.86140000000000005</v>
      </c>
      <c r="M383">
        <v>4.53E-2</v>
      </c>
      <c r="N383">
        <v>0.2195</v>
      </c>
      <c r="O383">
        <v>1.34E-2</v>
      </c>
      <c r="P383">
        <v>0.13059999999999999</v>
      </c>
      <c r="Q383" s="1">
        <v>69782.02</v>
      </c>
      <c r="R383">
        <v>0.18490000000000001</v>
      </c>
      <c r="S383">
        <v>0.20050000000000001</v>
      </c>
      <c r="T383">
        <v>0.61460000000000004</v>
      </c>
      <c r="U383">
        <v>26.69</v>
      </c>
      <c r="V383" s="1">
        <v>97633.15</v>
      </c>
      <c r="W383">
        <v>177.12</v>
      </c>
      <c r="X383" s="1">
        <v>198823.16</v>
      </c>
      <c r="Y383">
        <v>0.78200000000000003</v>
      </c>
      <c r="Z383">
        <v>0.1706</v>
      </c>
      <c r="AA383">
        <v>4.7399999999999998E-2</v>
      </c>
      <c r="AB383">
        <v>0.218</v>
      </c>
      <c r="AC383">
        <v>198.82</v>
      </c>
      <c r="AD383" s="1">
        <v>7536.86</v>
      </c>
      <c r="AE383">
        <v>822.68</v>
      </c>
      <c r="AF383" s="1">
        <v>184933.67</v>
      </c>
      <c r="AG383" t="s">
        <v>3</v>
      </c>
      <c r="AH383" s="1">
        <v>42883</v>
      </c>
      <c r="AI383" s="1">
        <v>73581.320000000007</v>
      </c>
      <c r="AJ383">
        <v>65.150000000000006</v>
      </c>
      <c r="AK383">
        <v>36.35</v>
      </c>
      <c r="AL383">
        <v>40.049999999999997</v>
      </c>
      <c r="AM383">
        <v>4.49</v>
      </c>
      <c r="AN383">
        <v>0</v>
      </c>
      <c r="AO383">
        <v>0.77810000000000001</v>
      </c>
      <c r="AP383" s="1">
        <v>1386.2</v>
      </c>
      <c r="AQ383" s="1">
        <v>1981.8</v>
      </c>
      <c r="AR383" s="1">
        <v>6791.41</v>
      </c>
      <c r="AS383">
        <v>755.35</v>
      </c>
      <c r="AT383">
        <v>362.57</v>
      </c>
      <c r="AU383" s="1">
        <v>11277.32</v>
      </c>
      <c r="AV383" s="1">
        <v>3946.38</v>
      </c>
      <c r="AW383">
        <v>0.32440000000000002</v>
      </c>
      <c r="AX383" s="1">
        <v>6663.36</v>
      </c>
      <c r="AY383">
        <v>0.54779999999999995</v>
      </c>
      <c r="AZ383" s="1">
        <v>1046.1199999999999</v>
      </c>
      <c r="BA383">
        <v>8.5999999999999993E-2</v>
      </c>
      <c r="BB383">
        <v>507.93</v>
      </c>
      <c r="BC383">
        <v>4.1799999999999997E-2</v>
      </c>
      <c r="BD383" s="1">
        <v>12163.79</v>
      </c>
      <c r="BE383" s="1">
        <v>2709.01</v>
      </c>
      <c r="BF383">
        <v>0.42530000000000001</v>
      </c>
      <c r="BG383">
        <v>0.58320000000000005</v>
      </c>
      <c r="BH383">
        <v>0.23019999999999999</v>
      </c>
      <c r="BI383">
        <v>0.1449</v>
      </c>
      <c r="BJ383">
        <v>2.6200000000000001E-2</v>
      </c>
      <c r="BK383">
        <v>1.54E-2</v>
      </c>
    </row>
    <row r="384" spans="1:63" x14ac:dyDescent="0.25">
      <c r="A384" t="s">
        <v>385</v>
      </c>
      <c r="B384">
        <v>44545</v>
      </c>
      <c r="C384">
        <v>27.14</v>
      </c>
      <c r="D384">
        <v>167.53</v>
      </c>
      <c r="E384" s="1">
        <v>4547.1400000000003</v>
      </c>
      <c r="F384" s="1">
        <v>4464.72</v>
      </c>
      <c r="G384">
        <v>3.61E-2</v>
      </c>
      <c r="H384">
        <v>8.9999999999999998E-4</v>
      </c>
      <c r="I384">
        <v>4.2299999999999997E-2</v>
      </c>
      <c r="J384">
        <v>1E-3</v>
      </c>
      <c r="K384">
        <v>4.0599999999999997E-2</v>
      </c>
      <c r="L384">
        <v>0.83069999999999999</v>
      </c>
      <c r="M384">
        <v>4.8500000000000001E-2</v>
      </c>
      <c r="N384">
        <v>0.19139999999999999</v>
      </c>
      <c r="O384">
        <v>1.9400000000000001E-2</v>
      </c>
      <c r="P384">
        <v>0.1273</v>
      </c>
      <c r="Q384" s="1">
        <v>72111.34</v>
      </c>
      <c r="R384">
        <v>0.1759</v>
      </c>
      <c r="S384">
        <v>0.1938</v>
      </c>
      <c r="T384">
        <v>0.63029999999999997</v>
      </c>
      <c r="U384">
        <v>27.57</v>
      </c>
      <c r="V384" s="1">
        <v>96178.34</v>
      </c>
      <c r="W384">
        <v>162.74</v>
      </c>
      <c r="X384" s="1">
        <v>236439.42</v>
      </c>
      <c r="Y384">
        <v>0.75660000000000005</v>
      </c>
      <c r="Z384">
        <v>0.20330000000000001</v>
      </c>
      <c r="AA384">
        <v>4.0099999999999997E-2</v>
      </c>
      <c r="AB384">
        <v>0.24340000000000001</v>
      </c>
      <c r="AC384">
        <v>236.44</v>
      </c>
      <c r="AD384" s="1">
        <v>9362.5400000000009</v>
      </c>
      <c r="AE384">
        <v>971.01</v>
      </c>
      <c r="AF384" s="1">
        <v>227519.54</v>
      </c>
      <c r="AG384" t="s">
        <v>3</v>
      </c>
      <c r="AH384" s="1">
        <v>45440</v>
      </c>
      <c r="AI384" s="1">
        <v>85035.98</v>
      </c>
      <c r="AJ384">
        <v>68.540000000000006</v>
      </c>
      <c r="AK384">
        <v>37.78</v>
      </c>
      <c r="AL384">
        <v>42.27</v>
      </c>
      <c r="AM384">
        <v>4.83</v>
      </c>
      <c r="AN384">
        <v>0</v>
      </c>
      <c r="AO384">
        <v>0.74880000000000002</v>
      </c>
      <c r="AP384" s="1">
        <v>1518.41</v>
      </c>
      <c r="AQ384" s="1">
        <v>2129.79</v>
      </c>
      <c r="AR384" s="1">
        <v>7170.78</v>
      </c>
      <c r="AS384">
        <v>771.24</v>
      </c>
      <c r="AT384">
        <v>359.73</v>
      </c>
      <c r="AU384" s="1">
        <v>11949.96</v>
      </c>
      <c r="AV384" s="1">
        <v>3335.93</v>
      </c>
      <c r="AW384">
        <v>0.25580000000000003</v>
      </c>
      <c r="AX384" s="1">
        <v>8229.32</v>
      </c>
      <c r="AY384">
        <v>0.63100000000000001</v>
      </c>
      <c r="AZ384">
        <v>993.89</v>
      </c>
      <c r="BA384">
        <v>7.6200000000000004E-2</v>
      </c>
      <c r="BB384">
        <v>483.16</v>
      </c>
      <c r="BC384">
        <v>3.6999999999999998E-2</v>
      </c>
      <c r="BD384" s="1">
        <v>13042.31</v>
      </c>
      <c r="BE384" s="1">
        <v>2010.1</v>
      </c>
      <c r="BF384">
        <v>0.2505</v>
      </c>
      <c r="BG384">
        <v>0.58330000000000004</v>
      </c>
      <c r="BH384">
        <v>0.22720000000000001</v>
      </c>
      <c r="BI384">
        <v>0.14749999999999999</v>
      </c>
      <c r="BJ384">
        <v>2.6499999999999999E-2</v>
      </c>
      <c r="BK384">
        <v>1.55E-2</v>
      </c>
    </row>
    <row r="385" spans="1:63" x14ac:dyDescent="0.25">
      <c r="A385" t="s">
        <v>386</v>
      </c>
      <c r="B385">
        <v>50336</v>
      </c>
      <c r="C385">
        <v>144.86000000000001</v>
      </c>
      <c r="D385">
        <v>10.1</v>
      </c>
      <c r="E385" s="1">
        <v>1463.08</v>
      </c>
      <c r="F385" s="1">
        <v>1430.31</v>
      </c>
      <c r="G385">
        <v>2.0999999999999999E-3</v>
      </c>
      <c r="H385">
        <v>2.9999999999999997E-4</v>
      </c>
      <c r="I385">
        <v>5.8999999999999999E-3</v>
      </c>
      <c r="J385">
        <v>1E-3</v>
      </c>
      <c r="K385">
        <v>1.3299999999999999E-2</v>
      </c>
      <c r="L385">
        <v>0.95279999999999998</v>
      </c>
      <c r="M385">
        <v>2.47E-2</v>
      </c>
      <c r="N385">
        <v>0.37</v>
      </c>
      <c r="O385">
        <v>1E-3</v>
      </c>
      <c r="P385">
        <v>0.14660000000000001</v>
      </c>
      <c r="Q385" s="1">
        <v>57261.22</v>
      </c>
      <c r="R385">
        <v>0.2092</v>
      </c>
      <c r="S385">
        <v>0.19109999999999999</v>
      </c>
      <c r="T385">
        <v>0.59970000000000001</v>
      </c>
      <c r="U385">
        <v>12.41</v>
      </c>
      <c r="V385" s="1">
        <v>73174.559999999998</v>
      </c>
      <c r="W385">
        <v>112.78</v>
      </c>
      <c r="X385" s="1">
        <v>190747.58</v>
      </c>
      <c r="Y385">
        <v>0.74180000000000001</v>
      </c>
      <c r="Z385">
        <v>0.1111</v>
      </c>
      <c r="AA385">
        <v>0.14710000000000001</v>
      </c>
      <c r="AB385">
        <v>0.25819999999999999</v>
      </c>
      <c r="AC385">
        <v>190.75</v>
      </c>
      <c r="AD385" s="1">
        <v>4920.8500000000004</v>
      </c>
      <c r="AE385">
        <v>485.79</v>
      </c>
      <c r="AF385" s="1">
        <v>170913.51</v>
      </c>
      <c r="AG385" t="s">
        <v>3</v>
      </c>
      <c r="AH385" s="1">
        <v>37454</v>
      </c>
      <c r="AI385" s="1">
        <v>58595.55</v>
      </c>
      <c r="AJ385">
        <v>34.49</v>
      </c>
      <c r="AK385">
        <v>23.9</v>
      </c>
      <c r="AL385">
        <v>26.54</v>
      </c>
      <c r="AM385">
        <v>4.2</v>
      </c>
      <c r="AN385" s="1">
        <v>1269.67</v>
      </c>
      <c r="AO385">
        <v>1.0677000000000001</v>
      </c>
      <c r="AP385" s="1">
        <v>1496.58</v>
      </c>
      <c r="AQ385" s="1">
        <v>2329.64</v>
      </c>
      <c r="AR385" s="1">
        <v>6735.73</v>
      </c>
      <c r="AS385">
        <v>596.25</v>
      </c>
      <c r="AT385">
        <v>345.88</v>
      </c>
      <c r="AU385" s="1">
        <v>11504.08</v>
      </c>
      <c r="AV385" s="1">
        <v>6269.67</v>
      </c>
      <c r="AW385">
        <v>0.47120000000000001</v>
      </c>
      <c r="AX385" s="1">
        <v>4710.1499999999996</v>
      </c>
      <c r="AY385">
        <v>0.35399999999999998</v>
      </c>
      <c r="AZ385" s="1">
        <v>1519.95</v>
      </c>
      <c r="BA385">
        <v>0.1142</v>
      </c>
      <c r="BB385">
        <v>806.96</v>
      </c>
      <c r="BC385">
        <v>6.0600000000000001E-2</v>
      </c>
      <c r="BD385" s="1">
        <v>13306.73</v>
      </c>
      <c r="BE385" s="1">
        <v>5378.99</v>
      </c>
      <c r="BF385">
        <v>1.4218</v>
      </c>
      <c r="BG385">
        <v>0.52380000000000004</v>
      </c>
      <c r="BH385">
        <v>0.2354</v>
      </c>
      <c r="BI385">
        <v>0.18509999999999999</v>
      </c>
      <c r="BJ385">
        <v>3.1399999999999997E-2</v>
      </c>
      <c r="BK385">
        <v>2.4299999999999999E-2</v>
      </c>
    </row>
    <row r="386" spans="1:63" x14ac:dyDescent="0.25">
      <c r="A386" t="s">
        <v>387</v>
      </c>
      <c r="B386">
        <v>46250</v>
      </c>
      <c r="C386">
        <v>74.67</v>
      </c>
      <c r="D386">
        <v>33.32</v>
      </c>
      <c r="E386" s="1">
        <v>2487.9899999999998</v>
      </c>
      <c r="F386" s="1">
        <v>2432.5100000000002</v>
      </c>
      <c r="G386">
        <v>8.3999999999999995E-3</v>
      </c>
      <c r="H386">
        <v>6.9999999999999999E-4</v>
      </c>
      <c r="I386">
        <v>1.83E-2</v>
      </c>
      <c r="J386">
        <v>1E-3</v>
      </c>
      <c r="K386">
        <v>4.1000000000000002E-2</v>
      </c>
      <c r="L386">
        <v>0.88619999999999999</v>
      </c>
      <c r="M386">
        <v>4.4499999999999998E-2</v>
      </c>
      <c r="N386">
        <v>0.33610000000000001</v>
      </c>
      <c r="O386">
        <v>1.14E-2</v>
      </c>
      <c r="P386">
        <v>0.13270000000000001</v>
      </c>
      <c r="Q386" s="1">
        <v>63292.82</v>
      </c>
      <c r="R386">
        <v>0.21490000000000001</v>
      </c>
      <c r="S386">
        <v>0.1855</v>
      </c>
      <c r="T386">
        <v>0.59960000000000002</v>
      </c>
      <c r="U386">
        <v>15.66</v>
      </c>
      <c r="V386" s="1">
        <v>82594.039999999994</v>
      </c>
      <c r="W386">
        <v>153.61000000000001</v>
      </c>
      <c r="X386" s="1">
        <v>185831.97</v>
      </c>
      <c r="Y386">
        <v>0.72689999999999999</v>
      </c>
      <c r="Z386">
        <v>0.1573</v>
      </c>
      <c r="AA386">
        <v>0.1158</v>
      </c>
      <c r="AB386">
        <v>0.27310000000000001</v>
      </c>
      <c r="AC386">
        <v>185.83</v>
      </c>
      <c r="AD386" s="1">
        <v>5672.6</v>
      </c>
      <c r="AE386">
        <v>569.36</v>
      </c>
      <c r="AF386" s="1">
        <v>166195.85999999999</v>
      </c>
      <c r="AG386" t="s">
        <v>3</v>
      </c>
      <c r="AH386" s="1">
        <v>38363</v>
      </c>
      <c r="AI386" s="1">
        <v>63780.800000000003</v>
      </c>
      <c r="AJ386">
        <v>45.86</v>
      </c>
      <c r="AK386">
        <v>28.46</v>
      </c>
      <c r="AL386">
        <v>32.65</v>
      </c>
      <c r="AM386">
        <v>4.24</v>
      </c>
      <c r="AN386" s="1">
        <v>1828.96</v>
      </c>
      <c r="AO386">
        <v>0.95889999999999997</v>
      </c>
      <c r="AP386" s="1">
        <v>1288.55</v>
      </c>
      <c r="AQ386" s="1">
        <v>1920.44</v>
      </c>
      <c r="AR386" s="1">
        <v>6652.07</v>
      </c>
      <c r="AS386">
        <v>655.64</v>
      </c>
      <c r="AT386">
        <v>281.13</v>
      </c>
      <c r="AU386" s="1">
        <v>10797.83</v>
      </c>
      <c r="AV386" s="1">
        <v>4647.3</v>
      </c>
      <c r="AW386">
        <v>0.38379999999999997</v>
      </c>
      <c r="AX386" s="1">
        <v>5529.6</v>
      </c>
      <c r="AY386">
        <v>0.45669999999999999</v>
      </c>
      <c r="AZ386" s="1">
        <v>1275.28</v>
      </c>
      <c r="BA386">
        <v>0.1053</v>
      </c>
      <c r="BB386">
        <v>655.56</v>
      </c>
      <c r="BC386">
        <v>5.4100000000000002E-2</v>
      </c>
      <c r="BD386" s="1">
        <v>12107.75</v>
      </c>
      <c r="BE386" s="1">
        <v>3686.98</v>
      </c>
      <c r="BF386">
        <v>0.79759999999999998</v>
      </c>
      <c r="BG386">
        <v>0.54810000000000003</v>
      </c>
      <c r="BH386">
        <v>0.22270000000000001</v>
      </c>
      <c r="BI386">
        <v>0.1852</v>
      </c>
      <c r="BJ386">
        <v>2.7799999999999998E-2</v>
      </c>
      <c r="BK386">
        <v>1.61E-2</v>
      </c>
    </row>
    <row r="387" spans="1:63" x14ac:dyDescent="0.25">
      <c r="A387" t="s">
        <v>388</v>
      </c>
      <c r="B387">
        <v>46722</v>
      </c>
      <c r="C387">
        <v>85</v>
      </c>
      <c r="D387">
        <v>13.44</v>
      </c>
      <c r="E387" s="1">
        <v>1142.23</v>
      </c>
      <c r="F387" s="1">
        <v>1174.47</v>
      </c>
      <c r="G387">
        <v>4.4000000000000003E-3</v>
      </c>
      <c r="H387">
        <v>2.0000000000000001E-4</v>
      </c>
      <c r="I387">
        <v>7.4999999999999997E-3</v>
      </c>
      <c r="J387">
        <v>1.2999999999999999E-3</v>
      </c>
      <c r="K387">
        <v>4.36E-2</v>
      </c>
      <c r="L387">
        <v>0.91110000000000002</v>
      </c>
      <c r="M387">
        <v>3.1899999999999998E-2</v>
      </c>
      <c r="N387">
        <v>0.26040000000000002</v>
      </c>
      <c r="O387">
        <v>3.0999999999999999E-3</v>
      </c>
      <c r="P387">
        <v>0.12759999999999999</v>
      </c>
      <c r="Q387" s="1">
        <v>61108.24</v>
      </c>
      <c r="R387">
        <v>0.19639999999999999</v>
      </c>
      <c r="S387">
        <v>0.18110000000000001</v>
      </c>
      <c r="T387">
        <v>0.62250000000000005</v>
      </c>
      <c r="U387">
        <v>10.68</v>
      </c>
      <c r="V387" s="1">
        <v>74362.320000000007</v>
      </c>
      <c r="W387">
        <v>102.79</v>
      </c>
      <c r="X387" s="1">
        <v>237282.18</v>
      </c>
      <c r="Y387">
        <v>0.66800000000000004</v>
      </c>
      <c r="Z387">
        <v>0.1193</v>
      </c>
      <c r="AA387">
        <v>0.2127</v>
      </c>
      <c r="AB387">
        <v>0.33200000000000002</v>
      </c>
      <c r="AC387">
        <v>237.28</v>
      </c>
      <c r="AD387" s="1">
        <v>7182.06</v>
      </c>
      <c r="AE387">
        <v>566.95000000000005</v>
      </c>
      <c r="AF387" s="1">
        <v>188762.96</v>
      </c>
      <c r="AG387" t="s">
        <v>3</v>
      </c>
      <c r="AH387" s="1">
        <v>38929</v>
      </c>
      <c r="AI387" s="1">
        <v>62746.23</v>
      </c>
      <c r="AJ387">
        <v>43.7</v>
      </c>
      <c r="AK387">
        <v>25.33</v>
      </c>
      <c r="AL387">
        <v>29.68</v>
      </c>
      <c r="AM387">
        <v>4.3499999999999996</v>
      </c>
      <c r="AN387" s="1">
        <v>1952.3</v>
      </c>
      <c r="AO387">
        <v>1.1898</v>
      </c>
      <c r="AP387" s="1">
        <v>1593.43</v>
      </c>
      <c r="AQ387" s="1">
        <v>2085.8200000000002</v>
      </c>
      <c r="AR387" s="1">
        <v>6943.93</v>
      </c>
      <c r="AS387">
        <v>632.44000000000005</v>
      </c>
      <c r="AT387">
        <v>320.39</v>
      </c>
      <c r="AU387" s="1">
        <v>11576.01</v>
      </c>
      <c r="AV387" s="1">
        <v>5003.41</v>
      </c>
      <c r="AW387">
        <v>0.36449999999999999</v>
      </c>
      <c r="AX387" s="1">
        <v>6158.13</v>
      </c>
      <c r="AY387">
        <v>0.4486</v>
      </c>
      <c r="AZ387" s="1">
        <v>1955.73</v>
      </c>
      <c r="BA387">
        <v>0.14249999999999999</v>
      </c>
      <c r="BB387">
        <v>608.91999999999996</v>
      </c>
      <c r="BC387">
        <v>4.4400000000000002E-2</v>
      </c>
      <c r="BD387" s="1">
        <v>13726.19</v>
      </c>
      <c r="BE387" s="1">
        <v>4437.22</v>
      </c>
      <c r="BF387">
        <v>0.98209999999999997</v>
      </c>
      <c r="BG387">
        <v>0.54310000000000003</v>
      </c>
      <c r="BH387">
        <v>0.22020000000000001</v>
      </c>
      <c r="BI387">
        <v>0.1837</v>
      </c>
      <c r="BJ387">
        <v>3.2000000000000001E-2</v>
      </c>
      <c r="BK387">
        <v>2.1000000000000001E-2</v>
      </c>
    </row>
    <row r="388" spans="1:63" x14ac:dyDescent="0.25">
      <c r="A388" t="s">
        <v>389</v>
      </c>
      <c r="B388">
        <v>49056</v>
      </c>
      <c r="C388">
        <v>140.62</v>
      </c>
      <c r="D388">
        <v>11.66</v>
      </c>
      <c r="E388" s="1">
        <v>1639.09</v>
      </c>
      <c r="F388" s="1">
        <v>1603.02</v>
      </c>
      <c r="G388">
        <v>2.5999999999999999E-3</v>
      </c>
      <c r="H388">
        <v>2.9999999999999997E-4</v>
      </c>
      <c r="I388">
        <v>6.3E-3</v>
      </c>
      <c r="J388">
        <v>8.0000000000000004E-4</v>
      </c>
      <c r="K388">
        <v>1.24E-2</v>
      </c>
      <c r="L388">
        <v>0.95230000000000004</v>
      </c>
      <c r="M388">
        <v>2.52E-2</v>
      </c>
      <c r="N388">
        <v>0.36659999999999998</v>
      </c>
      <c r="O388">
        <v>8.0000000000000004E-4</v>
      </c>
      <c r="P388">
        <v>0.15</v>
      </c>
      <c r="Q388" s="1">
        <v>57778.52</v>
      </c>
      <c r="R388">
        <v>0.19059999999999999</v>
      </c>
      <c r="S388">
        <v>0.193</v>
      </c>
      <c r="T388">
        <v>0.61639999999999995</v>
      </c>
      <c r="U388">
        <v>13.33</v>
      </c>
      <c r="V388" s="1">
        <v>74270.149999999994</v>
      </c>
      <c r="W388">
        <v>117.92</v>
      </c>
      <c r="X388" s="1">
        <v>178477.85</v>
      </c>
      <c r="Y388">
        <v>0.74560000000000004</v>
      </c>
      <c r="Z388">
        <v>9.2899999999999996E-2</v>
      </c>
      <c r="AA388">
        <v>0.1615</v>
      </c>
      <c r="AB388">
        <v>0.25440000000000002</v>
      </c>
      <c r="AC388">
        <v>178.48</v>
      </c>
      <c r="AD388" s="1">
        <v>4537.4399999999996</v>
      </c>
      <c r="AE388">
        <v>449.23</v>
      </c>
      <c r="AF388" s="1">
        <v>159900.24</v>
      </c>
      <c r="AG388" t="s">
        <v>3</v>
      </c>
      <c r="AH388" s="1">
        <v>37518</v>
      </c>
      <c r="AI388" s="1">
        <v>57956.92</v>
      </c>
      <c r="AJ388">
        <v>34.659999999999997</v>
      </c>
      <c r="AK388">
        <v>23.25</v>
      </c>
      <c r="AL388">
        <v>25.9</v>
      </c>
      <c r="AM388">
        <v>4.2</v>
      </c>
      <c r="AN388" s="1">
        <v>1151.76</v>
      </c>
      <c r="AO388">
        <v>0.96599999999999997</v>
      </c>
      <c r="AP388" s="1">
        <v>1437.01</v>
      </c>
      <c r="AQ388" s="1">
        <v>2256.5</v>
      </c>
      <c r="AR388" s="1">
        <v>6589.05</v>
      </c>
      <c r="AS388">
        <v>614.58000000000004</v>
      </c>
      <c r="AT388">
        <v>331.83</v>
      </c>
      <c r="AU388" s="1">
        <v>11228.96</v>
      </c>
      <c r="AV388" s="1">
        <v>6303.1</v>
      </c>
      <c r="AW388">
        <v>0.48770000000000002</v>
      </c>
      <c r="AX388" s="1">
        <v>4384.88</v>
      </c>
      <c r="AY388">
        <v>0.33929999999999999</v>
      </c>
      <c r="AZ388" s="1">
        <v>1439.29</v>
      </c>
      <c r="BA388">
        <v>0.1114</v>
      </c>
      <c r="BB388">
        <v>797.16</v>
      </c>
      <c r="BC388">
        <v>6.1699999999999998E-2</v>
      </c>
      <c r="BD388" s="1">
        <v>12924.43</v>
      </c>
      <c r="BE388" s="1">
        <v>5487.24</v>
      </c>
      <c r="BF388">
        <v>1.5059</v>
      </c>
      <c r="BG388">
        <v>0.53029999999999999</v>
      </c>
      <c r="BH388">
        <v>0.2351</v>
      </c>
      <c r="BI388">
        <v>0.18729999999999999</v>
      </c>
      <c r="BJ388">
        <v>3.0599999999999999E-2</v>
      </c>
      <c r="BK388">
        <v>1.67E-2</v>
      </c>
    </row>
    <row r="389" spans="1:63" x14ac:dyDescent="0.25">
      <c r="A389" t="s">
        <v>390</v>
      </c>
      <c r="B389">
        <v>48728</v>
      </c>
      <c r="C389">
        <v>31.05</v>
      </c>
      <c r="D389">
        <v>157.96</v>
      </c>
      <c r="E389" s="1">
        <v>4904.1499999999996</v>
      </c>
      <c r="F389" s="1">
        <v>4667.1400000000003</v>
      </c>
      <c r="G389">
        <v>3.2099999999999997E-2</v>
      </c>
      <c r="H389">
        <v>1.1999999999999999E-3</v>
      </c>
      <c r="I389">
        <v>0.1202</v>
      </c>
      <c r="J389">
        <v>1.2999999999999999E-3</v>
      </c>
      <c r="K389">
        <v>6.8699999999999997E-2</v>
      </c>
      <c r="L389">
        <v>0.70150000000000001</v>
      </c>
      <c r="M389">
        <v>7.51E-2</v>
      </c>
      <c r="N389">
        <v>0.36959999999999998</v>
      </c>
      <c r="O389">
        <v>3.5700000000000003E-2</v>
      </c>
      <c r="P389">
        <v>0.14879999999999999</v>
      </c>
      <c r="Q389" s="1">
        <v>67155.73</v>
      </c>
      <c r="R389">
        <v>0.19500000000000001</v>
      </c>
      <c r="S389">
        <v>0.17749999999999999</v>
      </c>
      <c r="T389">
        <v>0.62749999999999995</v>
      </c>
      <c r="U389">
        <v>29.82</v>
      </c>
      <c r="V389" s="1">
        <v>91985.14</v>
      </c>
      <c r="W389">
        <v>160.47</v>
      </c>
      <c r="X389" s="1">
        <v>177243.39</v>
      </c>
      <c r="Y389">
        <v>0.71030000000000004</v>
      </c>
      <c r="Z389">
        <v>0.2409</v>
      </c>
      <c r="AA389">
        <v>4.8800000000000003E-2</v>
      </c>
      <c r="AB389">
        <v>0.28970000000000001</v>
      </c>
      <c r="AC389">
        <v>177.24</v>
      </c>
      <c r="AD389" s="1">
        <v>7308.71</v>
      </c>
      <c r="AE389">
        <v>772.74</v>
      </c>
      <c r="AF389" s="1">
        <v>169477.35</v>
      </c>
      <c r="AG389" t="s">
        <v>3</v>
      </c>
      <c r="AH389" s="1">
        <v>38560</v>
      </c>
      <c r="AI389" s="1">
        <v>62003.43</v>
      </c>
      <c r="AJ389">
        <v>64.989999999999995</v>
      </c>
      <c r="AK389">
        <v>39.21</v>
      </c>
      <c r="AL389">
        <v>44.03</v>
      </c>
      <c r="AM389">
        <v>5.1100000000000003</v>
      </c>
      <c r="AN389" s="1">
        <v>2016.53</v>
      </c>
      <c r="AO389">
        <v>0.93569999999999998</v>
      </c>
      <c r="AP389" s="1">
        <v>1534.64</v>
      </c>
      <c r="AQ389" s="1">
        <v>1993.83</v>
      </c>
      <c r="AR389" s="1">
        <v>6965.79</v>
      </c>
      <c r="AS389">
        <v>736.32</v>
      </c>
      <c r="AT389">
        <v>298.41000000000003</v>
      </c>
      <c r="AU389" s="1">
        <v>11528.99</v>
      </c>
      <c r="AV389" s="1">
        <v>4386.07</v>
      </c>
      <c r="AW389">
        <v>0.33929999999999999</v>
      </c>
      <c r="AX389" s="1">
        <v>6820.1</v>
      </c>
      <c r="AY389">
        <v>0.52749999999999997</v>
      </c>
      <c r="AZ389">
        <v>949.67</v>
      </c>
      <c r="BA389">
        <v>7.3499999999999996E-2</v>
      </c>
      <c r="BB389">
        <v>772.1</v>
      </c>
      <c r="BC389">
        <v>5.9700000000000003E-2</v>
      </c>
      <c r="BD389" s="1">
        <v>12927.95</v>
      </c>
      <c r="BE389" s="1">
        <v>2709.5</v>
      </c>
      <c r="BF389">
        <v>0.53310000000000002</v>
      </c>
      <c r="BG389">
        <v>0.57330000000000003</v>
      </c>
      <c r="BH389">
        <v>0.223</v>
      </c>
      <c r="BI389">
        <v>0.16109999999999999</v>
      </c>
      <c r="BJ389">
        <v>2.5000000000000001E-2</v>
      </c>
      <c r="BK389">
        <v>1.7500000000000002E-2</v>
      </c>
    </row>
    <row r="390" spans="1:63" x14ac:dyDescent="0.25">
      <c r="A390" t="s">
        <v>391</v>
      </c>
      <c r="B390">
        <v>48819</v>
      </c>
      <c r="C390">
        <v>89.67</v>
      </c>
      <c r="D390">
        <v>11.5</v>
      </c>
      <c r="E390" s="1">
        <v>1030.76</v>
      </c>
      <c r="F390" s="1">
        <v>1009.77</v>
      </c>
      <c r="G390">
        <v>1.8E-3</v>
      </c>
      <c r="H390">
        <v>5.0000000000000001E-4</v>
      </c>
      <c r="I390">
        <v>4.8999999999999998E-3</v>
      </c>
      <c r="J390">
        <v>1.2999999999999999E-3</v>
      </c>
      <c r="K390">
        <v>1.7399999999999999E-2</v>
      </c>
      <c r="L390">
        <v>0.94989999999999997</v>
      </c>
      <c r="M390">
        <v>2.4199999999999999E-2</v>
      </c>
      <c r="N390">
        <v>0.37269999999999998</v>
      </c>
      <c r="O390">
        <v>1.8E-3</v>
      </c>
      <c r="P390">
        <v>0.1459</v>
      </c>
      <c r="Q390" s="1">
        <v>55897.48</v>
      </c>
      <c r="R390">
        <v>0.22159999999999999</v>
      </c>
      <c r="S390">
        <v>0.18509999999999999</v>
      </c>
      <c r="T390">
        <v>0.59330000000000005</v>
      </c>
      <c r="U390">
        <v>10.27</v>
      </c>
      <c r="V390" s="1">
        <v>63241.919999999998</v>
      </c>
      <c r="W390">
        <v>96.15</v>
      </c>
      <c r="X390" s="1">
        <v>176366.12</v>
      </c>
      <c r="Y390">
        <v>0.80159999999999998</v>
      </c>
      <c r="Z390">
        <v>7.6600000000000001E-2</v>
      </c>
      <c r="AA390">
        <v>0.12180000000000001</v>
      </c>
      <c r="AB390">
        <v>0.19839999999999999</v>
      </c>
      <c r="AC390">
        <v>176.37</v>
      </c>
      <c r="AD390" s="1">
        <v>4693.09</v>
      </c>
      <c r="AE390">
        <v>508.53</v>
      </c>
      <c r="AF390" s="1">
        <v>157316.60999999999</v>
      </c>
      <c r="AG390" t="s">
        <v>3</v>
      </c>
      <c r="AH390" s="1">
        <v>35823</v>
      </c>
      <c r="AI390" s="1">
        <v>53940.06</v>
      </c>
      <c r="AJ390">
        <v>37.409999999999997</v>
      </c>
      <c r="AK390">
        <v>24.86</v>
      </c>
      <c r="AL390">
        <v>27.34</v>
      </c>
      <c r="AM390">
        <v>4.26</v>
      </c>
      <c r="AN390" s="1">
        <v>1340.35</v>
      </c>
      <c r="AO390">
        <v>1.1711</v>
      </c>
      <c r="AP390" s="1">
        <v>1562.16</v>
      </c>
      <c r="AQ390" s="1">
        <v>2346.66</v>
      </c>
      <c r="AR390" s="1">
        <v>6715.93</v>
      </c>
      <c r="AS390">
        <v>637.83000000000004</v>
      </c>
      <c r="AT390">
        <v>321.38</v>
      </c>
      <c r="AU390" s="1">
        <v>11583.96</v>
      </c>
      <c r="AV390" s="1">
        <v>6603.16</v>
      </c>
      <c r="AW390">
        <v>0.4859</v>
      </c>
      <c r="AX390" s="1">
        <v>4431.74</v>
      </c>
      <c r="AY390">
        <v>0.3261</v>
      </c>
      <c r="AZ390" s="1">
        <v>1715.24</v>
      </c>
      <c r="BA390">
        <v>0.12620000000000001</v>
      </c>
      <c r="BB390">
        <v>840.31</v>
      </c>
      <c r="BC390">
        <v>6.1800000000000001E-2</v>
      </c>
      <c r="BD390" s="1">
        <v>13590.45</v>
      </c>
      <c r="BE390" s="1">
        <v>5819.92</v>
      </c>
      <c r="BF390">
        <v>1.6931</v>
      </c>
      <c r="BG390">
        <v>0.51119999999999999</v>
      </c>
      <c r="BH390">
        <v>0.23119999999999999</v>
      </c>
      <c r="BI390">
        <v>0.20169999999999999</v>
      </c>
      <c r="BJ390">
        <v>3.2199999999999999E-2</v>
      </c>
      <c r="BK390">
        <v>2.3699999999999999E-2</v>
      </c>
    </row>
    <row r="391" spans="1:63" x14ac:dyDescent="0.25">
      <c r="A391" t="s">
        <v>392</v>
      </c>
      <c r="B391">
        <v>48033</v>
      </c>
      <c r="C391">
        <v>106.1</v>
      </c>
      <c r="D391">
        <v>11.27</v>
      </c>
      <c r="E391" s="1">
        <v>1196.19</v>
      </c>
      <c r="F391" s="1">
        <v>1206.94</v>
      </c>
      <c r="G391">
        <v>4.1000000000000003E-3</v>
      </c>
      <c r="H391">
        <v>5.9999999999999995E-4</v>
      </c>
      <c r="I391">
        <v>5.5999999999999999E-3</v>
      </c>
      <c r="J391">
        <v>5.9999999999999995E-4</v>
      </c>
      <c r="K391">
        <v>2.6700000000000002E-2</v>
      </c>
      <c r="L391">
        <v>0.93959999999999999</v>
      </c>
      <c r="M391">
        <v>2.2800000000000001E-2</v>
      </c>
      <c r="N391">
        <v>0.25190000000000001</v>
      </c>
      <c r="O391">
        <v>1.6999999999999999E-3</v>
      </c>
      <c r="P391">
        <v>0.1298</v>
      </c>
      <c r="Q391" s="1">
        <v>60069.88</v>
      </c>
      <c r="R391">
        <v>0.20880000000000001</v>
      </c>
      <c r="S391">
        <v>0.1802</v>
      </c>
      <c r="T391">
        <v>0.61099999999999999</v>
      </c>
      <c r="U391">
        <v>9.76</v>
      </c>
      <c r="V391" s="1">
        <v>76252.36</v>
      </c>
      <c r="W391">
        <v>118.09</v>
      </c>
      <c r="X391" s="1">
        <v>205507.3</v>
      </c>
      <c r="Y391">
        <v>0.79100000000000004</v>
      </c>
      <c r="Z391">
        <v>7.2499999999999995E-2</v>
      </c>
      <c r="AA391">
        <v>0.13639999999999999</v>
      </c>
      <c r="AB391">
        <v>0.20899999999999999</v>
      </c>
      <c r="AC391">
        <v>205.51</v>
      </c>
      <c r="AD391" s="1">
        <v>5349.45</v>
      </c>
      <c r="AE391">
        <v>547.92999999999995</v>
      </c>
      <c r="AF391" s="1">
        <v>187197.04</v>
      </c>
      <c r="AG391" t="s">
        <v>3</v>
      </c>
      <c r="AH391" s="1">
        <v>41057</v>
      </c>
      <c r="AI391" s="1">
        <v>65111.55</v>
      </c>
      <c r="AJ391">
        <v>38.4</v>
      </c>
      <c r="AK391">
        <v>23.95</v>
      </c>
      <c r="AL391">
        <v>26.52</v>
      </c>
      <c r="AM391">
        <v>4.6399999999999997</v>
      </c>
      <c r="AN391" s="1">
        <v>1700.36</v>
      </c>
      <c r="AO391">
        <v>1.151</v>
      </c>
      <c r="AP391" s="1">
        <v>1478.24</v>
      </c>
      <c r="AQ391" s="1">
        <v>2185.9299999999998</v>
      </c>
      <c r="AR391" s="1">
        <v>6811.7</v>
      </c>
      <c r="AS391">
        <v>616.9</v>
      </c>
      <c r="AT391">
        <v>417.8</v>
      </c>
      <c r="AU391" s="1">
        <v>11510.58</v>
      </c>
      <c r="AV391" s="1">
        <v>5290.42</v>
      </c>
      <c r="AW391">
        <v>0.40439999999999998</v>
      </c>
      <c r="AX391" s="1">
        <v>5593.54</v>
      </c>
      <c r="AY391">
        <v>0.42749999999999999</v>
      </c>
      <c r="AZ391" s="1">
        <v>1667.68</v>
      </c>
      <c r="BA391">
        <v>0.1275</v>
      </c>
      <c r="BB391">
        <v>531.54</v>
      </c>
      <c r="BC391">
        <v>4.0599999999999997E-2</v>
      </c>
      <c r="BD391" s="1">
        <v>13083.18</v>
      </c>
      <c r="BE391" s="1">
        <v>4716.51</v>
      </c>
      <c r="BF391">
        <v>1.0704</v>
      </c>
      <c r="BG391">
        <v>0.53749999999999998</v>
      </c>
      <c r="BH391">
        <v>0.2311</v>
      </c>
      <c r="BI391">
        <v>0.17560000000000001</v>
      </c>
      <c r="BJ391">
        <v>2.9600000000000001E-2</v>
      </c>
      <c r="BK391">
        <v>2.6100000000000002E-2</v>
      </c>
    </row>
    <row r="392" spans="1:63" x14ac:dyDescent="0.25">
      <c r="A392" t="s">
        <v>393</v>
      </c>
      <c r="B392">
        <v>48736</v>
      </c>
      <c r="C392">
        <v>10.24</v>
      </c>
      <c r="D392">
        <v>260.3</v>
      </c>
      <c r="E392" s="1">
        <v>2665.02</v>
      </c>
      <c r="F392" s="1">
        <v>2311.25</v>
      </c>
      <c r="G392">
        <v>2.8999999999999998E-3</v>
      </c>
      <c r="H392">
        <v>8.0000000000000004E-4</v>
      </c>
      <c r="I392">
        <v>0.2646</v>
      </c>
      <c r="J392">
        <v>1.8E-3</v>
      </c>
      <c r="K392">
        <v>0.10340000000000001</v>
      </c>
      <c r="L392">
        <v>0.50380000000000003</v>
      </c>
      <c r="M392">
        <v>0.1226</v>
      </c>
      <c r="N392">
        <v>0.98060000000000003</v>
      </c>
      <c r="O392">
        <v>3.7400000000000003E-2</v>
      </c>
      <c r="P392">
        <v>0.1857</v>
      </c>
      <c r="Q392" s="1">
        <v>59437.8</v>
      </c>
      <c r="R392">
        <v>0.25779999999999997</v>
      </c>
      <c r="S392">
        <v>0.20150000000000001</v>
      </c>
      <c r="T392">
        <v>0.54069999999999996</v>
      </c>
      <c r="U392">
        <v>21.77</v>
      </c>
      <c r="V392" s="1">
        <v>81448.679999999993</v>
      </c>
      <c r="W392">
        <v>120.38</v>
      </c>
      <c r="X392" s="1">
        <v>92866.91</v>
      </c>
      <c r="Y392">
        <v>0.61429999999999996</v>
      </c>
      <c r="Z392">
        <v>0.31030000000000002</v>
      </c>
      <c r="AA392">
        <v>7.5399999999999995E-2</v>
      </c>
      <c r="AB392">
        <v>0.38569999999999999</v>
      </c>
      <c r="AC392">
        <v>92.87</v>
      </c>
      <c r="AD392" s="1">
        <v>3730.64</v>
      </c>
      <c r="AE392">
        <v>411.3</v>
      </c>
      <c r="AF392" s="1">
        <v>78771.69</v>
      </c>
      <c r="AG392" t="s">
        <v>3</v>
      </c>
      <c r="AH392" s="1">
        <v>26349</v>
      </c>
      <c r="AI392" s="1">
        <v>40376.400000000001</v>
      </c>
      <c r="AJ392">
        <v>57.66</v>
      </c>
      <c r="AK392">
        <v>38.29</v>
      </c>
      <c r="AL392">
        <v>44.28</v>
      </c>
      <c r="AM392">
        <v>4.54</v>
      </c>
      <c r="AN392">
        <v>1.22</v>
      </c>
      <c r="AO392">
        <v>1.0670999999999999</v>
      </c>
      <c r="AP392" s="1">
        <v>1941.82</v>
      </c>
      <c r="AQ392" s="1">
        <v>2663.46</v>
      </c>
      <c r="AR392" s="1">
        <v>7761.26</v>
      </c>
      <c r="AS392">
        <v>861.59</v>
      </c>
      <c r="AT392">
        <v>506.79</v>
      </c>
      <c r="AU392" s="1">
        <v>13734.91</v>
      </c>
      <c r="AV392" s="1">
        <v>10093.76</v>
      </c>
      <c r="AW392">
        <v>0.59570000000000001</v>
      </c>
      <c r="AX392" s="1">
        <v>3818</v>
      </c>
      <c r="AY392">
        <v>0.2253</v>
      </c>
      <c r="AZ392" s="1">
        <v>1353.71</v>
      </c>
      <c r="BA392">
        <v>7.9899999999999999E-2</v>
      </c>
      <c r="BB392" s="1">
        <v>1678.21</v>
      </c>
      <c r="BC392">
        <v>9.9000000000000005E-2</v>
      </c>
      <c r="BD392" s="1">
        <v>16943.689999999999</v>
      </c>
      <c r="BE392" s="1">
        <v>6854.19</v>
      </c>
      <c r="BF392">
        <v>3.3218000000000001</v>
      </c>
      <c r="BG392">
        <v>0.4945</v>
      </c>
      <c r="BH392">
        <v>0.2024</v>
      </c>
      <c r="BI392">
        <v>0.26450000000000001</v>
      </c>
      <c r="BJ392">
        <v>2.6800000000000001E-2</v>
      </c>
      <c r="BK392">
        <v>1.18E-2</v>
      </c>
    </row>
    <row r="393" spans="1:63" x14ac:dyDescent="0.25">
      <c r="A393" t="s">
        <v>394</v>
      </c>
      <c r="B393">
        <v>47365</v>
      </c>
      <c r="C393">
        <v>32.380000000000003</v>
      </c>
      <c r="D393">
        <v>227.53</v>
      </c>
      <c r="E393" s="1">
        <v>7367.75</v>
      </c>
      <c r="F393" s="1">
        <v>6838.17</v>
      </c>
      <c r="G393">
        <v>3.0599999999999999E-2</v>
      </c>
      <c r="H393">
        <v>2.0999999999999999E-3</v>
      </c>
      <c r="I393">
        <v>0.19270000000000001</v>
      </c>
      <c r="J393">
        <v>1.1999999999999999E-3</v>
      </c>
      <c r="K393">
        <v>0.1144</v>
      </c>
      <c r="L393">
        <v>0.58109999999999995</v>
      </c>
      <c r="M393">
        <v>7.7899999999999997E-2</v>
      </c>
      <c r="N393">
        <v>0.54310000000000003</v>
      </c>
      <c r="O393">
        <v>6.7599999999999993E-2</v>
      </c>
      <c r="P393">
        <v>0.1615</v>
      </c>
      <c r="Q393" s="1">
        <v>67255.31</v>
      </c>
      <c r="R393">
        <v>0.20569999999999999</v>
      </c>
      <c r="S393">
        <v>0.20830000000000001</v>
      </c>
      <c r="T393">
        <v>0.58599999999999997</v>
      </c>
      <c r="U393">
        <v>41.85</v>
      </c>
      <c r="V393" s="1">
        <v>96233.72</v>
      </c>
      <c r="W393">
        <v>172.75</v>
      </c>
      <c r="X393" s="1">
        <v>146368.95000000001</v>
      </c>
      <c r="Y393">
        <v>0.69410000000000005</v>
      </c>
      <c r="Z393">
        <v>0.2601</v>
      </c>
      <c r="AA393">
        <v>4.5900000000000003E-2</v>
      </c>
      <c r="AB393">
        <v>0.30590000000000001</v>
      </c>
      <c r="AC393">
        <v>146.37</v>
      </c>
      <c r="AD393" s="1">
        <v>6128.97</v>
      </c>
      <c r="AE393">
        <v>667.69</v>
      </c>
      <c r="AF393" s="1">
        <v>143728.1</v>
      </c>
      <c r="AG393" t="s">
        <v>3</v>
      </c>
      <c r="AH393" s="1">
        <v>35328</v>
      </c>
      <c r="AI393" s="1">
        <v>55633.9</v>
      </c>
      <c r="AJ393">
        <v>64.62</v>
      </c>
      <c r="AK393">
        <v>39.51</v>
      </c>
      <c r="AL393">
        <v>45.91</v>
      </c>
      <c r="AM393">
        <v>5.0999999999999996</v>
      </c>
      <c r="AN393">
        <v>903.03</v>
      </c>
      <c r="AO393">
        <v>0.93120000000000003</v>
      </c>
      <c r="AP393" s="1">
        <v>1446.27</v>
      </c>
      <c r="AQ393" s="1">
        <v>2061.17</v>
      </c>
      <c r="AR393" s="1">
        <v>7198.32</v>
      </c>
      <c r="AS393">
        <v>789.72</v>
      </c>
      <c r="AT393">
        <v>383.09</v>
      </c>
      <c r="AU393" s="1">
        <v>11878.55</v>
      </c>
      <c r="AV393" s="1">
        <v>5720.1</v>
      </c>
      <c r="AW393">
        <v>0.42209999999999998</v>
      </c>
      <c r="AX393" s="1">
        <v>5871.15</v>
      </c>
      <c r="AY393">
        <v>0.43319999999999997</v>
      </c>
      <c r="AZ393">
        <v>927.97</v>
      </c>
      <c r="BA393">
        <v>6.8500000000000005E-2</v>
      </c>
      <c r="BB393" s="1">
        <v>1033.7</v>
      </c>
      <c r="BC393">
        <v>7.6300000000000007E-2</v>
      </c>
      <c r="BD393" s="1">
        <v>13552.93</v>
      </c>
      <c r="BE393" s="1">
        <v>3803.55</v>
      </c>
      <c r="BF393">
        <v>0.91479999999999995</v>
      </c>
      <c r="BG393">
        <v>0.56579999999999997</v>
      </c>
      <c r="BH393">
        <v>0.21060000000000001</v>
      </c>
      <c r="BI393">
        <v>0.1835</v>
      </c>
      <c r="BJ393">
        <v>2.52E-2</v>
      </c>
      <c r="BK393">
        <v>1.4999999999999999E-2</v>
      </c>
    </row>
    <row r="394" spans="1:63" x14ac:dyDescent="0.25">
      <c r="A394" t="s">
        <v>395</v>
      </c>
      <c r="B394">
        <v>49635</v>
      </c>
      <c r="C394">
        <v>151.9</v>
      </c>
      <c r="D394">
        <v>7.75</v>
      </c>
      <c r="E394" s="1">
        <v>1177.1600000000001</v>
      </c>
      <c r="F394" s="1">
        <v>1110.76</v>
      </c>
      <c r="G394">
        <v>1.4E-3</v>
      </c>
      <c r="H394">
        <v>1E-4</v>
      </c>
      <c r="I394">
        <v>3.3E-3</v>
      </c>
      <c r="J394">
        <v>5.9999999999999995E-4</v>
      </c>
      <c r="K394">
        <v>7.3000000000000001E-3</v>
      </c>
      <c r="L394">
        <v>0.97009999999999996</v>
      </c>
      <c r="M394">
        <v>1.7100000000000001E-2</v>
      </c>
      <c r="N394">
        <v>0.68530000000000002</v>
      </c>
      <c r="O394">
        <v>4.0000000000000002E-4</v>
      </c>
      <c r="P394">
        <v>0.16750000000000001</v>
      </c>
      <c r="Q394" s="1">
        <v>55854.14</v>
      </c>
      <c r="R394">
        <v>0.21149999999999999</v>
      </c>
      <c r="S394">
        <v>0.1623</v>
      </c>
      <c r="T394">
        <v>0.62619999999999998</v>
      </c>
      <c r="U394">
        <v>12</v>
      </c>
      <c r="V394" s="1">
        <v>69296.28</v>
      </c>
      <c r="W394">
        <v>93.71</v>
      </c>
      <c r="X394" s="1">
        <v>198439.56</v>
      </c>
      <c r="Y394">
        <v>0.48449999999999999</v>
      </c>
      <c r="Z394">
        <v>0.1216</v>
      </c>
      <c r="AA394">
        <v>0.39389999999999997</v>
      </c>
      <c r="AB394">
        <v>0.51549999999999996</v>
      </c>
      <c r="AC394">
        <v>198.44</v>
      </c>
      <c r="AD394" s="1">
        <v>5254.55</v>
      </c>
      <c r="AE394">
        <v>324.41000000000003</v>
      </c>
      <c r="AF394" s="1">
        <v>142571.93</v>
      </c>
      <c r="AG394" t="s">
        <v>3</v>
      </c>
      <c r="AH394" s="1">
        <v>31343</v>
      </c>
      <c r="AI394" s="1">
        <v>50977.04</v>
      </c>
      <c r="AJ394">
        <v>28</v>
      </c>
      <c r="AK394">
        <v>22.05</v>
      </c>
      <c r="AL394">
        <v>24.2</v>
      </c>
      <c r="AM394">
        <v>3.99</v>
      </c>
      <c r="AN394" s="1">
        <v>1415.76</v>
      </c>
      <c r="AO394">
        <v>0.83640000000000003</v>
      </c>
      <c r="AP394" s="1">
        <v>1853.58</v>
      </c>
      <c r="AQ394" s="1">
        <v>2881.53</v>
      </c>
      <c r="AR394" s="1">
        <v>7674.17</v>
      </c>
      <c r="AS394">
        <v>681.31</v>
      </c>
      <c r="AT394">
        <v>432.91</v>
      </c>
      <c r="AU394" s="1">
        <v>13523.5</v>
      </c>
      <c r="AV394" s="1">
        <v>9501.2099999999991</v>
      </c>
      <c r="AW394">
        <v>0.55730000000000002</v>
      </c>
      <c r="AX394" s="1">
        <v>4798.18</v>
      </c>
      <c r="AY394">
        <v>0.28139999999999998</v>
      </c>
      <c r="AZ394" s="1">
        <v>1380.52</v>
      </c>
      <c r="BA394">
        <v>8.1000000000000003E-2</v>
      </c>
      <c r="BB394" s="1">
        <v>1369.38</v>
      </c>
      <c r="BC394">
        <v>8.0299999999999996E-2</v>
      </c>
      <c r="BD394" s="1">
        <v>17049.29</v>
      </c>
      <c r="BE394" s="1">
        <v>7988.8</v>
      </c>
      <c r="BF394">
        <v>2.984</v>
      </c>
      <c r="BG394">
        <v>0.50460000000000005</v>
      </c>
      <c r="BH394">
        <v>0.24329999999999999</v>
      </c>
      <c r="BI394">
        <v>0.18720000000000001</v>
      </c>
      <c r="BJ394">
        <v>3.8199999999999998E-2</v>
      </c>
      <c r="BK394">
        <v>2.6700000000000002E-2</v>
      </c>
    </row>
    <row r="395" spans="1:63" x14ac:dyDescent="0.25">
      <c r="A395" t="s">
        <v>396</v>
      </c>
      <c r="B395">
        <v>49908</v>
      </c>
      <c r="C395">
        <v>34.71</v>
      </c>
      <c r="D395">
        <v>49.74</v>
      </c>
      <c r="E395" s="1">
        <v>1726.69</v>
      </c>
      <c r="F395" s="1">
        <v>1696.27</v>
      </c>
      <c r="G395">
        <v>7.7999999999999996E-3</v>
      </c>
      <c r="H395">
        <v>1.4E-3</v>
      </c>
      <c r="I395">
        <v>9.7999999999999997E-3</v>
      </c>
      <c r="J395">
        <v>8.0000000000000004E-4</v>
      </c>
      <c r="K395">
        <v>1.84E-2</v>
      </c>
      <c r="L395">
        <v>0.93279999999999996</v>
      </c>
      <c r="M395">
        <v>2.9100000000000001E-2</v>
      </c>
      <c r="N395">
        <v>0.3246</v>
      </c>
      <c r="O395">
        <v>5.4000000000000003E-3</v>
      </c>
      <c r="P395">
        <v>0.1351</v>
      </c>
      <c r="Q395" s="1">
        <v>60701.5</v>
      </c>
      <c r="R395">
        <v>0.18590000000000001</v>
      </c>
      <c r="S395">
        <v>0.19689999999999999</v>
      </c>
      <c r="T395">
        <v>0.61719999999999997</v>
      </c>
      <c r="U395">
        <v>11.68</v>
      </c>
      <c r="V395" s="1">
        <v>84002.92</v>
      </c>
      <c r="W395">
        <v>143.34</v>
      </c>
      <c r="X395" s="1">
        <v>163940.19</v>
      </c>
      <c r="Y395">
        <v>0.77890000000000004</v>
      </c>
      <c r="Z395">
        <v>0.1386</v>
      </c>
      <c r="AA395">
        <v>8.2500000000000004E-2</v>
      </c>
      <c r="AB395">
        <v>0.22109999999999999</v>
      </c>
      <c r="AC395">
        <v>163.94</v>
      </c>
      <c r="AD395" s="1">
        <v>5176.28</v>
      </c>
      <c r="AE395">
        <v>583.37</v>
      </c>
      <c r="AF395" s="1">
        <v>149482.26</v>
      </c>
      <c r="AG395" t="s">
        <v>3</v>
      </c>
      <c r="AH395" s="1">
        <v>38363</v>
      </c>
      <c r="AI395" s="1">
        <v>59792.6</v>
      </c>
      <c r="AJ395">
        <v>48.08</v>
      </c>
      <c r="AK395">
        <v>29.61</v>
      </c>
      <c r="AL395">
        <v>34.22</v>
      </c>
      <c r="AM395">
        <v>4.9800000000000004</v>
      </c>
      <c r="AN395" s="1">
        <v>1337.19</v>
      </c>
      <c r="AO395">
        <v>0.96609999999999996</v>
      </c>
      <c r="AP395" s="1">
        <v>1369.69</v>
      </c>
      <c r="AQ395" s="1">
        <v>1808.2</v>
      </c>
      <c r="AR395" s="1">
        <v>6385.89</v>
      </c>
      <c r="AS395">
        <v>626.23</v>
      </c>
      <c r="AT395">
        <v>292.97000000000003</v>
      </c>
      <c r="AU395" s="1">
        <v>10482.98</v>
      </c>
      <c r="AV395" s="1">
        <v>5045.6899999999996</v>
      </c>
      <c r="AW395">
        <v>0.42780000000000001</v>
      </c>
      <c r="AX395" s="1">
        <v>4868.87</v>
      </c>
      <c r="AY395">
        <v>0.4128</v>
      </c>
      <c r="AZ395" s="1">
        <v>1260.56</v>
      </c>
      <c r="BA395">
        <v>0.1069</v>
      </c>
      <c r="BB395">
        <v>620.64</v>
      </c>
      <c r="BC395">
        <v>5.2600000000000001E-2</v>
      </c>
      <c r="BD395" s="1">
        <v>11795.76</v>
      </c>
      <c r="BE395" s="1">
        <v>4143.58</v>
      </c>
      <c r="BF395">
        <v>0.97640000000000005</v>
      </c>
      <c r="BG395">
        <v>0.54820000000000002</v>
      </c>
      <c r="BH395">
        <v>0.2263</v>
      </c>
      <c r="BI395">
        <v>0.18190000000000001</v>
      </c>
      <c r="BJ395">
        <v>2.7E-2</v>
      </c>
      <c r="BK395">
        <v>1.67E-2</v>
      </c>
    </row>
    <row r="396" spans="1:63" x14ac:dyDescent="0.25">
      <c r="A396" t="s">
        <v>397</v>
      </c>
      <c r="B396">
        <v>46268</v>
      </c>
      <c r="C396">
        <v>86</v>
      </c>
      <c r="D396">
        <v>17.760000000000002</v>
      </c>
      <c r="E396" s="1">
        <v>1527.78</v>
      </c>
      <c r="F396" s="1">
        <v>1506.38</v>
      </c>
      <c r="G396">
        <v>4.1999999999999997E-3</v>
      </c>
      <c r="H396">
        <v>2.9999999999999997E-4</v>
      </c>
      <c r="I396">
        <v>9.4999999999999998E-3</v>
      </c>
      <c r="J396">
        <v>8.9999999999999998E-4</v>
      </c>
      <c r="K396">
        <v>3.0700000000000002E-2</v>
      </c>
      <c r="L396">
        <v>0.92490000000000006</v>
      </c>
      <c r="M396">
        <v>2.9399999999999999E-2</v>
      </c>
      <c r="N396">
        <v>0.30609999999999998</v>
      </c>
      <c r="O396">
        <v>4.1999999999999997E-3</v>
      </c>
      <c r="P396">
        <v>0.13420000000000001</v>
      </c>
      <c r="Q396" s="1">
        <v>60835.24</v>
      </c>
      <c r="R396">
        <v>0.17879999999999999</v>
      </c>
      <c r="S396">
        <v>0.1983</v>
      </c>
      <c r="T396">
        <v>0.62280000000000002</v>
      </c>
      <c r="U396">
        <v>12.19</v>
      </c>
      <c r="V396" s="1">
        <v>75685.27</v>
      </c>
      <c r="W396">
        <v>120.29</v>
      </c>
      <c r="X396" s="1">
        <v>224776.33</v>
      </c>
      <c r="Y396">
        <v>0.69120000000000004</v>
      </c>
      <c r="Z396">
        <v>0.1273</v>
      </c>
      <c r="AA396">
        <v>0.18149999999999999</v>
      </c>
      <c r="AB396">
        <v>0.30880000000000002</v>
      </c>
      <c r="AC396">
        <v>224.78</v>
      </c>
      <c r="AD396" s="1">
        <v>6819.85</v>
      </c>
      <c r="AE396">
        <v>585.02</v>
      </c>
      <c r="AF396" s="1">
        <v>194365.17</v>
      </c>
      <c r="AG396" t="s">
        <v>3</v>
      </c>
      <c r="AH396" s="1">
        <v>36740</v>
      </c>
      <c r="AI396" s="1">
        <v>62426.44</v>
      </c>
      <c r="AJ396">
        <v>45.29</v>
      </c>
      <c r="AK396">
        <v>25.92</v>
      </c>
      <c r="AL396">
        <v>30.12</v>
      </c>
      <c r="AM396">
        <v>4.46</v>
      </c>
      <c r="AN396" s="1">
        <v>1721.85</v>
      </c>
      <c r="AO396">
        <v>1.0667</v>
      </c>
      <c r="AP396" s="1">
        <v>1463.86</v>
      </c>
      <c r="AQ396" s="1">
        <v>2193.5</v>
      </c>
      <c r="AR396" s="1">
        <v>7014.97</v>
      </c>
      <c r="AS396">
        <v>663.49</v>
      </c>
      <c r="AT396">
        <v>259.51</v>
      </c>
      <c r="AU396" s="1">
        <v>11595.33</v>
      </c>
      <c r="AV396" s="1">
        <v>5130.6099999999997</v>
      </c>
      <c r="AW396">
        <v>0.38290000000000002</v>
      </c>
      <c r="AX396" s="1">
        <v>5960.41</v>
      </c>
      <c r="AY396">
        <v>0.44479999999999997</v>
      </c>
      <c r="AZ396" s="1">
        <v>1632.63</v>
      </c>
      <c r="BA396">
        <v>0.12180000000000001</v>
      </c>
      <c r="BB396">
        <v>676.54</v>
      </c>
      <c r="BC396">
        <v>5.0500000000000003E-2</v>
      </c>
      <c r="BD396" s="1">
        <v>13400.19</v>
      </c>
      <c r="BE396" s="1">
        <v>4085.02</v>
      </c>
      <c r="BF396">
        <v>0.85960000000000003</v>
      </c>
      <c r="BG396">
        <v>0.54</v>
      </c>
      <c r="BH396">
        <v>0.23180000000000001</v>
      </c>
      <c r="BI396">
        <v>0.18340000000000001</v>
      </c>
      <c r="BJ396">
        <v>2.9000000000000001E-2</v>
      </c>
      <c r="BK396">
        <v>1.5800000000000002E-2</v>
      </c>
    </row>
    <row r="397" spans="1:63" x14ac:dyDescent="0.25">
      <c r="A397" t="s">
        <v>398</v>
      </c>
      <c r="B397">
        <v>50575</v>
      </c>
      <c r="C397">
        <v>103.62</v>
      </c>
      <c r="D397">
        <v>11.81</v>
      </c>
      <c r="E397" s="1">
        <v>1223.3699999999999</v>
      </c>
      <c r="F397" s="1">
        <v>1201.17</v>
      </c>
      <c r="G397">
        <v>1.8E-3</v>
      </c>
      <c r="H397">
        <v>5.9999999999999995E-4</v>
      </c>
      <c r="I397">
        <v>5.7999999999999996E-3</v>
      </c>
      <c r="J397">
        <v>1E-3</v>
      </c>
      <c r="K397">
        <v>2.1399999999999999E-2</v>
      </c>
      <c r="L397">
        <v>0.94530000000000003</v>
      </c>
      <c r="M397">
        <v>2.4199999999999999E-2</v>
      </c>
      <c r="N397">
        <v>0.36659999999999998</v>
      </c>
      <c r="O397">
        <v>1.6999999999999999E-3</v>
      </c>
      <c r="P397">
        <v>0.1517</v>
      </c>
      <c r="Q397" s="1">
        <v>55242.51</v>
      </c>
      <c r="R397">
        <v>0.2117</v>
      </c>
      <c r="S397">
        <v>0.1978</v>
      </c>
      <c r="T397">
        <v>0.59050000000000002</v>
      </c>
      <c r="U397">
        <v>11.52</v>
      </c>
      <c r="V397" s="1">
        <v>67237.429999999993</v>
      </c>
      <c r="W397">
        <v>102.17</v>
      </c>
      <c r="X397" s="1">
        <v>179205.95</v>
      </c>
      <c r="Y397">
        <v>0.75490000000000002</v>
      </c>
      <c r="Z397">
        <v>6.3700000000000007E-2</v>
      </c>
      <c r="AA397">
        <v>0.18140000000000001</v>
      </c>
      <c r="AB397">
        <v>0.24510000000000001</v>
      </c>
      <c r="AC397">
        <v>179.21</v>
      </c>
      <c r="AD397" s="1">
        <v>4919.58</v>
      </c>
      <c r="AE397">
        <v>482.24</v>
      </c>
      <c r="AF397" s="1">
        <v>148475.82</v>
      </c>
      <c r="AG397" t="s">
        <v>3</v>
      </c>
      <c r="AH397" s="1">
        <v>35160</v>
      </c>
      <c r="AI397" s="1">
        <v>53112.72</v>
      </c>
      <c r="AJ397">
        <v>38.880000000000003</v>
      </c>
      <c r="AK397">
        <v>24.63</v>
      </c>
      <c r="AL397">
        <v>27.8</v>
      </c>
      <c r="AM397">
        <v>4.29</v>
      </c>
      <c r="AN397" s="1">
        <v>1266.25</v>
      </c>
      <c r="AO397">
        <v>1.1675</v>
      </c>
      <c r="AP397" s="1">
        <v>1524.35</v>
      </c>
      <c r="AQ397" s="1">
        <v>2314.23</v>
      </c>
      <c r="AR397" s="1">
        <v>6598.44</v>
      </c>
      <c r="AS397">
        <v>629.33000000000004</v>
      </c>
      <c r="AT397">
        <v>335.78</v>
      </c>
      <c r="AU397" s="1">
        <v>11402.12</v>
      </c>
      <c r="AV397" s="1">
        <v>6881.13</v>
      </c>
      <c r="AW397">
        <v>0.50660000000000005</v>
      </c>
      <c r="AX397" s="1">
        <v>4395.72</v>
      </c>
      <c r="AY397">
        <v>0.3236</v>
      </c>
      <c r="AZ397" s="1">
        <v>1433.58</v>
      </c>
      <c r="BA397">
        <v>0.1055</v>
      </c>
      <c r="BB397">
        <v>871.98</v>
      </c>
      <c r="BC397">
        <v>6.4199999999999993E-2</v>
      </c>
      <c r="BD397" s="1">
        <v>13582.41</v>
      </c>
      <c r="BE397" s="1">
        <v>6104.66</v>
      </c>
      <c r="BF397">
        <v>1.8561000000000001</v>
      </c>
      <c r="BG397">
        <v>0.52080000000000004</v>
      </c>
      <c r="BH397">
        <v>0.23369999999999999</v>
      </c>
      <c r="BI397">
        <v>0.18990000000000001</v>
      </c>
      <c r="BJ397">
        <v>3.39E-2</v>
      </c>
      <c r="BK397">
        <v>2.1700000000000001E-2</v>
      </c>
    </row>
    <row r="398" spans="1:63" x14ac:dyDescent="0.25">
      <c r="A398" t="s">
        <v>399</v>
      </c>
      <c r="B398">
        <v>50716</v>
      </c>
      <c r="C398">
        <v>21.19</v>
      </c>
      <c r="D398">
        <v>64.05</v>
      </c>
      <c r="E398" s="1">
        <v>1357.31</v>
      </c>
      <c r="F398" s="1">
        <v>1316.27</v>
      </c>
      <c r="G398">
        <v>1.11E-2</v>
      </c>
      <c r="H398">
        <v>5.9999999999999995E-4</v>
      </c>
      <c r="I398">
        <v>2.64E-2</v>
      </c>
      <c r="J398">
        <v>1.1000000000000001E-3</v>
      </c>
      <c r="K398">
        <v>6.3E-2</v>
      </c>
      <c r="L398">
        <v>0.83779999999999999</v>
      </c>
      <c r="M398">
        <v>0.06</v>
      </c>
      <c r="N398">
        <v>0.45340000000000003</v>
      </c>
      <c r="O398">
        <v>9.1000000000000004E-3</v>
      </c>
      <c r="P398">
        <v>0.14430000000000001</v>
      </c>
      <c r="Q398" s="1">
        <v>61652.639999999999</v>
      </c>
      <c r="R398">
        <v>0.1958</v>
      </c>
      <c r="S398">
        <v>0.1865</v>
      </c>
      <c r="T398">
        <v>0.61770000000000003</v>
      </c>
      <c r="U398">
        <v>10.34</v>
      </c>
      <c r="V398" s="1">
        <v>81568.350000000006</v>
      </c>
      <c r="W398">
        <v>126.59</v>
      </c>
      <c r="X398" s="1">
        <v>184570.14</v>
      </c>
      <c r="Y398">
        <v>0.68520000000000003</v>
      </c>
      <c r="Z398">
        <v>0.24959999999999999</v>
      </c>
      <c r="AA398">
        <v>6.5199999999999994E-2</v>
      </c>
      <c r="AB398">
        <v>0.31480000000000002</v>
      </c>
      <c r="AC398">
        <v>184.57</v>
      </c>
      <c r="AD398" s="1">
        <v>6936.24</v>
      </c>
      <c r="AE398">
        <v>696.97</v>
      </c>
      <c r="AF398" s="1">
        <v>154877.25</v>
      </c>
      <c r="AG398" t="s">
        <v>3</v>
      </c>
      <c r="AH398" s="1">
        <v>35371</v>
      </c>
      <c r="AI398" s="1">
        <v>54875.7</v>
      </c>
      <c r="AJ398">
        <v>58.39</v>
      </c>
      <c r="AK398">
        <v>34.79</v>
      </c>
      <c r="AL398">
        <v>43.1</v>
      </c>
      <c r="AM398">
        <v>5</v>
      </c>
      <c r="AN398">
        <v>99.85</v>
      </c>
      <c r="AO398">
        <v>0.94469999999999998</v>
      </c>
      <c r="AP398" s="1">
        <v>1664.06</v>
      </c>
      <c r="AQ398" s="1">
        <v>2026.58</v>
      </c>
      <c r="AR398" s="1">
        <v>6918.86</v>
      </c>
      <c r="AS398">
        <v>710.47</v>
      </c>
      <c r="AT398">
        <v>349.98</v>
      </c>
      <c r="AU398" s="1">
        <v>11669.94</v>
      </c>
      <c r="AV398" s="1">
        <v>5222.16</v>
      </c>
      <c r="AW398">
        <v>0.3705</v>
      </c>
      <c r="AX398" s="1">
        <v>6232.3</v>
      </c>
      <c r="AY398">
        <v>0.44219999999999998</v>
      </c>
      <c r="AZ398" s="1">
        <v>1809.44</v>
      </c>
      <c r="BA398">
        <v>0.12839999999999999</v>
      </c>
      <c r="BB398">
        <v>831.21</v>
      </c>
      <c r="BC398">
        <v>5.8999999999999997E-2</v>
      </c>
      <c r="BD398" s="1">
        <v>14095.11</v>
      </c>
      <c r="BE398" s="1">
        <v>4010.1</v>
      </c>
      <c r="BF398">
        <v>0.94530000000000003</v>
      </c>
      <c r="BG398">
        <v>0.53659999999999997</v>
      </c>
      <c r="BH398">
        <v>0.22359999999999999</v>
      </c>
      <c r="BI398">
        <v>0.1981</v>
      </c>
      <c r="BJ398">
        <v>2.52E-2</v>
      </c>
      <c r="BK398">
        <v>1.6500000000000001E-2</v>
      </c>
    </row>
    <row r="399" spans="1:63" x14ac:dyDescent="0.25">
      <c r="A399" t="s">
        <v>400</v>
      </c>
      <c r="B399">
        <v>44552</v>
      </c>
      <c r="C399">
        <v>33.29</v>
      </c>
      <c r="D399">
        <v>65.28</v>
      </c>
      <c r="E399" s="1">
        <v>2172.85</v>
      </c>
      <c r="F399" s="1">
        <v>2177.06</v>
      </c>
      <c r="G399">
        <v>9.2999999999999992E-3</v>
      </c>
      <c r="H399">
        <v>5.9999999999999995E-4</v>
      </c>
      <c r="I399">
        <v>1.9900000000000001E-2</v>
      </c>
      <c r="J399">
        <v>1E-3</v>
      </c>
      <c r="K399">
        <v>3.5499999999999997E-2</v>
      </c>
      <c r="L399">
        <v>0.8921</v>
      </c>
      <c r="M399">
        <v>4.1599999999999998E-2</v>
      </c>
      <c r="N399">
        <v>0.34839999999999999</v>
      </c>
      <c r="O399">
        <v>1.0800000000000001E-2</v>
      </c>
      <c r="P399">
        <v>0.13739999999999999</v>
      </c>
      <c r="Q399" s="1">
        <v>62600.97</v>
      </c>
      <c r="R399">
        <v>0.17419999999999999</v>
      </c>
      <c r="S399">
        <v>0.16850000000000001</v>
      </c>
      <c r="T399">
        <v>0.6573</v>
      </c>
      <c r="U399">
        <v>14.16</v>
      </c>
      <c r="V399" s="1">
        <v>84658.240000000005</v>
      </c>
      <c r="W399">
        <v>148.69</v>
      </c>
      <c r="X399" s="1">
        <v>176106.16</v>
      </c>
      <c r="Y399">
        <v>0.75190000000000001</v>
      </c>
      <c r="Z399">
        <v>0.1724</v>
      </c>
      <c r="AA399">
        <v>7.5700000000000003E-2</v>
      </c>
      <c r="AB399">
        <v>0.24809999999999999</v>
      </c>
      <c r="AC399">
        <v>176.11</v>
      </c>
      <c r="AD399" s="1">
        <v>6076.01</v>
      </c>
      <c r="AE399">
        <v>649.77</v>
      </c>
      <c r="AF399" s="1">
        <v>160312.4</v>
      </c>
      <c r="AG399" t="s">
        <v>3</v>
      </c>
      <c r="AH399" s="1">
        <v>37677</v>
      </c>
      <c r="AI399" s="1">
        <v>63626.74</v>
      </c>
      <c r="AJ399">
        <v>53.71</v>
      </c>
      <c r="AK399">
        <v>31.86</v>
      </c>
      <c r="AL399">
        <v>38.11</v>
      </c>
      <c r="AM399">
        <v>4.7300000000000004</v>
      </c>
      <c r="AN399" s="1">
        <v>1258.58</v>
      </c>
      <c r="AO399">
        <v>0.87719999999999998</v>
      </c>
      <c r="AP399" s="1">
        <v>1388.5</v>
      </c>
      <c r="AQ399" s="1">
        <v>1889.93</v>
      </c>
      <c r="AR399" s="1">
        <v>6431.7</v>
      </c>
      <c r="AS399">
        <v>612.70000000000005</v>
      </c>
      <c r="AT399">
        <v>283.52</v>
      </c>
      <c r="AU399" s="1">
        <v>10606.34</v>
      </c>
      <c r="AV399" s="1">
        <v>4532.0200000000004</v>
      </c>
      <c r="AW399">
        <v>0.37840000000000001</v>
      </c>
      <c r="AX399" s="1">
        <v>5345.14</v>
      </c>
      <c r="AY399">
        <v>0.44629999999999997</v>
      </c>
      <c r="AZ399" s="1">
        <v>1425.76</v>
      </c>
      <c r="BA399">
        <v>0.1191</v>
      </c>
      <c r="BB399">
        <v>672.92</v>
      </c>
      <c r="BC399">
        <v>5.62E-2</v>
      </c>
      <c r="BD399" s="1">
        <v>11975.84</v>
      </c>
      <c r="BE399" s="1">
        <v>3739.66</v>
      </c>
      <c r="BF399">
        <v>0.75470000000000004</v>
      </c>
      <c r="BG399">
        <v>0.54800000000000004</v>
      </c>
      <c r="BH399">
        <v>0.22620000000000001</v>
      </c>
      <c r="BI399">
        <v>0.18440000000000001</v>
      </c>
      <c r="BJ399">
        <v>2.5700000000000001E-2</v>
      </c>
      <c r="BK399">
        <v>1.5699999999999999E-2</v>
      </c>
    </row>
    <row r="400" spans="1:63" x14ac:dyDescent="0.25">
      <c r="A400" t="s">
        <v>401</v>
      </c>
      <c r="B400">
        <v>44560</v>
      </c>
      <c r="C400">
        <v>41.76</v>
      </c>
      <c r="D400">
        <v>62.38</v>
      </c>
      <c r="E400" s="1">
        <v>2604.96</v>
      </c>
      <c r="F400" s="1">
        <v>2438.9899999999998</v>
      </c>
      <c r="G400">
        <v>7.7000000000000002E-3</v>
      </c>
      <c r="H400">
        <v>6.9999999999999999E-4</v>
      </c>
      <c r="I400">
        <v>3.5999999999999997E-2</v>
      </c>
      <c r="J400">
        <v>8.0000000000000004E-4</v>
      </c>
      <c r="K400">
        <v>7.0099999999999996E-2</v>
      </c>
      <c r="L400">
        <v>0.82240000000000002</v>
      </c>
      <c r="M400">
        <v>6.2300000000000001E-2</v>
      </c>
      <c r="N400">
        <v>0.49819999999999998</v>
      </c>
      <c r="O400">
        <v>2.0799999999999999E-2</v>
      </c>
      <c r="P400">
        <v>0.15409999999999999</v>
      </c>
      <c r="Q400" s="1">
        <v>62716.19</v>
      </c>
      <c r="R400">
        <v>0.19189999999999999</v>
      </c>
      <c r="S400">
        <v>0.17610000000000001</v>
      </c>
      <c r="T400">
        <v>0.63200000000000001</v>
      </c>
      <c r="U400">
        <v>17.93</v>
      </c>
      <c r="V400" s="1">
        <v>82527.490000000005</v>
      </c>
      <c r="W400">
        <v>140.78</v>
      </c>
      <c r="X400" s="1">
        <v>140251.60999999999</v>
      </c>
      <c r="Y400">
        <v>0.72889999999999999</v>
      </c>
      <c r="Z400">
        <v>0.2109</v>
      </c>
      <c r="AA400">
        <v>6.0199999999999997E-2</v>
      </c>
      <c r="AB400">
        <v>0.27110000000000001</v>
      </c>
      <c r="AC400">
        <v>140.25</v>
      </c>
      <c r="AD400" s="1">
        <v>4570.74</v>
      </c>
      <c r="AE400">
        <v>511.01</v>
      </c>
      <c r="AF400" s="1">
        <v>132844.31</v>
      </c>
      <c r="AG400" t="s">
        <v>3</v>
      </c>
      <c r="AH400" s="1">
        <v>31967</v>
      </c>
      <c r="AI400" s="1">
        <v>51033.85</v>
      </c>
      <c r="AJ400">
        <v>51.51</v>
      </c>
      <c r="AK400">
        <v>29.84</v>
      </c>
      <c r="AL400">
        <v>36.43</v>
      </c>
      <c r="AM400">
        <v>4.1900000000000004</v>
      </c>
      <c r="AN400" s="1">
        <v>1034.8499999999999</v>
      </c>
      <c r="AO400">
        <v>0.98509999999999998</v>
      </c>
      <c r="AP400" s="1">
        <v>1447.27</v>
      </c>
      <c r="AQ400" s="1">
        <v>1887.04</v>
      </c>
      <c r="AR400" s="1">
        <v>6849.96</v>
      </c>
      <c r="AS400">
        <v>688.55</v>
      </c>
      <c r="AT400">
        <v>316.07</v>
      </c>
      <c r="AU400" s="1">
        <v>11188.88</v>
      </c>
      <c r="AV400" s="1">
        <v>6368.7</v>
      </c>
      <c r="AW400">
        <v>0.49990000000000001</v>
      </c>
      <c r="AX400" s="1">
        <v>4429.1899999999996</v>
      </c>
      <c r="AY400">
        <v>0.34770000000000001</v>
      </c>
      <c r="AZ400" s="1">
        <v>1048.9100000000001</v>
      </c>
      <c r="BA400">
        <v>8.2299999999999998E-2</v>
      </c>
      <c r="BB400">
        <v>892.64</v>
      </c>
      <c r="BC400">
        <v>7.0099999999999996E-2</v>
      </c>
      <c r="BD400" s="1">
        <v>12739.44</v>
      </c>
      <c r="BE400" s="1">
        <v>4800.8999999999996</v>
      </c>
      <c r="BF400">
        <v>1.4511000000000001</v>
      </c>
      <c r="BG400">
        <v>0.53320000000000001</v>
      </c>
      <c r="BH400">
        <v>0.22389999999999999</v>
      </c>
      <c r="BI400">
        <v>0.2046</v>
      </c>
      <c r="BJ400">
        <v>2.4E-2</v>
      </c>
      <c r="BK400">
        <v>1.43E-2</v>
      </c>
    </row>
    <row r="401" spans="1:63" x14ac:dyDescent="0.25">
      <c r="A401" t="s">
        <v>402</v>
      </c>
      <c r="B401">
        <v>50567</v>
      </c>
      <c r="C401">
        <v>86.05</v>
      </c>
      <c r="D401">
        <v>16.829999999999998</v>
      </c>
      <c r="E401" s="1">
        <v>1447.95</v>
      </c>
      <c r="F401" s="1">
        <v>1420.38</v>
      </c>
      <c r="G401">
        <v>2.8E-3</v>
      </c>
      <c r="H401">
        <v>4.0000000000000002E-4</v>
      </c>
      <c r="I401">
        <v>6.1999999999999998E-3</v>
      </c>
      <c r="J401">
        <v>1.1999999999999999E-3</v>
      </c>
      <c r="K401">
        <v>1.8200000000000001E-2</v>
      </c>
      <c r="L401">
        <v>0.9486</v>
      </c>
      <c r="M401">
        <v>2.2599999999999999E-2</v>
      </c>
      <c r="N401">
        <v>0.32419999999999999</v>
      </c>
      <c r="O401">
        <v>2E-3</v>
      </c>
      <c r="P401">
        <v>0.13800000000000001</v>
      </c>
      <c r="Q401" s="1">
        <v>57618.62</v>
      </c>
      <c r="R401">
        <v>0.20960000000000001</v>
      </c>
      <c r="S401">
        <v>0.18509999999999999</v>
      </c>
      <c r="T401">
        <v>0.60529999999999995</v>
      </c>
      <c r="U401">
        <v>11.83</v>
      </c>
      <c r="V401" s="1">
        <v>75836.87</v>
      </c>
      <c r="W401">
        <v>116.82</v>
      </c>
      <c r="X401" s="1">
        <v>184818.74</v>
      </c>
      <c r="Y401">
        <v>0.75119999999999998</v>
      </c>
      <c r="Z401">
        <v>7.9500000000000001E-2</v>
      </c>
      <c r="AA401">
        <v>0.16930000000000001</v>
      </c>
      <c r="AB401">
        <v>0.24879999999999999</v>
      </c>
      <c r="AC401">
        <v>184.82</v>
      </c>
      <c r="AD401" s="1">
        <v>5475.41</v>
      </c>
      <c r="AE401">
        <v>535.47</v>
      </c>
      <c r="AF401" s="1">
        <v>161759.87</v>
      </c>
      <c r="AG401" t="s">
        <v>3</v>
      </c>
      <c r="AH401" s="1">
        <v>36206</v>
      </c>
      <c r="AI401" s="1">
        <v>57563.35</v>
      </c>
      <c r="AJ401">
        <v>44.7</v>
      </c>
      <c r="AK401">
        <v>26.47</v>
      </c>
      <c r="AL401">
        <v>31.24</v>
      </c>
      <c r="AM401">
        <v>4.5199999999999996</v>
      </c>
      <c r="AN401" s="1">
        <v>1192.1300000000001</v>
      </c>
      <c r="AO401">
        <v>1.0629999999999999</v>
      </c>
      <c r="AP401" s="1">
        <v>1499.63</v>
      </c>
      <c r="AQ401" s="1">
        <v>2128.5300000000002</v>
      </c>
      <c r="AR401" s="1">
        <v>6603.5</v>
      </c>
      <c r="AS401">
        <v>608.52</v>
      </c>
      <c r="AT401">
        <v>293.16000000000003</v>
      </c>
      <c r="AU401" s="1">
        <v>11133.35</v>
      </c>
      <c r="AV401" s="1">
        <v>5903.09</v>
      </c>
      <c r="AW401">
        <v>0.45090000000000002</v>
      </c>
      <c r="AX401" s="1">
        <v>4830.6499999999996</v>
      </c>
      <c r="AY401">
        <v>0.36899999999999999</v>
      </c>
      <c r="AZ401" s="1">
        <v>1628.75</v>
      </c>
      <c r="BA401">
        <v>0.1244</v>
      </c>
      <c r="BB401">
        <v>730.05</v>
      </c>
      <c r="BC401">
        <v>5.5800000000000002E-2</v>
      </c>
      <c r="BD401" s="1">
        <v>13092.54</v>
      </c>
      <c r="BE401" s="1">
        <v>5063.49</v>
      </c>
      <c r="BF401">
        <v>1.2662</v>
      </c>
      <c r="BG401">
        <v>0.53410000000000002</v>
      </c>
      <c r="BH401">
        <v>0.22720000000000001</v>
      </c>
      <c r="BI401">
        <v>0.19739999999999999</v>
      </c>
      <c r="BJ401">
        <v>2.81E-2</v>
      </c>
      <c r="BK401">
        <v>1.32E-2</v>
      </c>
    </row>
    <row r="402" spans="1:63" x14ac:dyDescent="0.25">
      <c r="A402" t="s">
        <v>403</v>
      </c>
      <c r="B402">
        <v>44578</v>
      </c>
      <c r="C402">
        <v>9.6199999999999992</v>
      </c>
      <c r="D402">
        <v>260.58</v>
      </c>
      <c r="E402" s="1">
        <v>2506.5100000000002</v>
      </c>
      <c r="F402" s="1">
        <v>2376.0500000000002</v>
      </c>
      <c r="G402">
        <v>2.5000000000000001E-2</v>
      </c>
      <c r="H402">
        <v>1.4E-3</v>
      </c>
      <c r="I402">
        <v>0.17810000000000001</v>
      </c>
      <c r="J402">
        <v>1.5E-3</v>
      </c>
      <c r="K402">
        <v>7.0099999999999996E-2</v>
      </c>
      <c r="L402">
        <v>0.64749999999999996</v>
      </c>
      <c r="M402">
        <v>7.6300000000000007E-2</v>
      </c>
      <c r="N402">
        <v>0.60980000000000001</v>
      </c>
      <c r="O402">
        <v>4.07E-2</v>
      </c>
      <c r="P402">
        <v>0.16350000000000001</v>
      </c>
      <c r="Q402" s="1">
        <v>64261.81</v>
      </c>
      <c r="R402">
        <v>0.22220000000000001</v>
      </c>
      <c r="S402">
        <v>0.2054</v>
      </c>
      <c r="T402">
        <v>0.57240000000000002</v>
      </c>
      <c r="U402">
        <v>17.63</v>
      </c>
      <c r="V402" s="1">
        <v>87850.5</v>
      </c>
      <c r="W402">
        <v>139.27000000000001</v>
      </c>
      <c r="X402" s="1">
        <v>137057.71</v>
      </c>
      <c r="Y402">
        <v>0.69679999999999997</v>
      </c>
      <c r="Z402">
        <v>0.25900000000000001</v>
      </c>
      <c r="AA402">
        <v>4.4200000000000003E-2</v>
      </c>
      <c r="AB402">
        <v>0.30320000000000003</v>
      </c>
      <c r="AC402">
        <v>137.06</v>
      </c>
      <c r="AD402" s="1">
        <v>6358.73</v>
      </c>
      <c r="AE402">
        <v>695.56</v>
      </c>
      <c r="AF402" s="1">
        <v>134762.43</v>
      </c>
      <c r="AG402" t="s">
        <v>3</v>
      </c>
      <c r="AH402" s="1">
        <v>32314</v>
      </c>
      <c r="AI402" s="1">
        <v>48992.94</v>
      </c>
      <c r="AJ402">
        <v>70.739999999999995</v>
      </c>
      <c r="AK402">
        <v>43.21</v>
      </c>
      <c r="AL402">
        <v>50.18</v>
      </c>
      <c r="AM402">
        <v>4.91</v>
      </c>
      <c r="AN402" s="1">
        <v>1024.46</v>
      </c>
      <c r="AO402">
        <v>1.0826</v>
      </c>
      <c r="AP402" s="1">
        <v>1621.71</v>
      </c>
      <c r="AQ402" s="1">
        <v>1985.08</v>
      </c>
      <c r="AR402" s="1">
        <v>7642.85</v>
      </c>
      <c r="AS402">
        <v>883.27</v>
      </c>
      <c r="AT402">
        <v>424.81</v>
      </c>
      <c r="AU402" s="1">
        <v>12557.73</v>
      </c>
      <c r="AV402" s="1">
        <v>6553.16</v>
      </c>
      <c r="AW402">
        <v>0.43790000000000001</v>
      </c>
      <c r="AX402" s="1">
        <v>5890.45</v>
      </c>
      <c r="AY402">
        <v>0.39360000000000001</v>
      </c>
      <c r="AZ402" s="1">
        <v>1351.25</v>
      </c>
      <c r="BA402">
        <v>9.0300000000000005E-2</v>
      </c>
      <c r="BB402" s="1">
        <v>1169.99</v>
      </c>
      <c r="BC402">
        <v>7.8200000000000006E-2</v>
      </c>
      <c r="BD402" s="1">
        <v>14964.85</v>
      </c>
      <c r="BE402" s="1">
        <v>4913.37</v>
      </c>
      <c r="BF402">
        <v>1.3196000000000001</v>
      </c>
      <c r="BG402">
        <v>0.54920000000000002</v>
      </c>
      <c r="BH402">
        <v>0.20849999999999999</v>
      </c>
      <c r="BI402">
        <v>0.20469999999999999</v>
      </c>
      <c r="BJ402">
        <v>2.3699999999999999E-2</v>
      </c>
      <c r="BK402">
        <v>1.38E-2</v>
      </c>
    </row>
    <row r="403" spans="1:63" x14ac:dyDescent="0.25">
      <c r="A403" t="s">
        <v>404</v>
      </c>
      <c r="B403">
        <v>47761</v>
      </c>
      <c r="C403">
        <v>153.81</v>
      </c>
      <c r="D403">
        <v>7.62</v>
      </c>
      <c r="E403" s="1">
        <v>1171.75</v>
      </c>
      <c r="F403" s="1">
        <v>1104.54</v>
      </c>
      <c r="G403">
        <v>1.4E-3</v>
      </c>
      <c r="H403">
        <v>1E-4</v>
      </c>
      <c r="I403">
        <v>3.2000000000000002E-3</v>
      </c>
      <c r="J403">
        <v>5.9999999999999995E-4</v>
      </c>
      <c r="K403">
        <v>7.3000000000000001E-3</v>
      </c>
      <c r="L403">
        <v>0.97250000000000003</v>
      </c>
      <c r="M403">
        <v>1.49E-2</v>
      </c>
      <c r="N403">
        <v>0.66100000000000003</v>
      </c>
      <c r="O403">
        <v>2.9999999999999997E-4</v>
      </c>
      <c r="P403">
        <v>0.16869999999999999</v>
      </c>
      <c r="Q403" s="1">
        <v>55964.639999999999</v>
      </c>
      <c r="R403">
        <v>0.19969999999999999</v>
      </c>
      <c r="S403">
        <v>0.157</v>
      </c>
      <c r="T403">
        <v>0.64329999999999998</v>
      </c>
      <c r="U403">
        <v>11.67</v>
      </c>
      <c r="V403" s="1">
        <v>70835.87</v>
      </c>
      <c r="W403">
        <v>95.88</v>
      </c>
      <c r="X403" s="1">
        <v>201087</v>
      </c>
      <c r="Y403">
        <v>0.48370000000000002</v>
      </c>
      <c r="Z403">
        <v>0.1221</v>
      </c>
      <c r="AA403">
        <v>0.39419999999999999</v>
      </c>
      <c r="AB403">
        <v>0.51629999999999998</v>
      </c>
      <c r="AC403">
        <v>201.09</v>
      </c>
      <c r="AD403" s="1">
        <v>5330.37</v>
      </c>
      <c r="AE403">
        <v>327.01</v>
      </c>
      <c r="AF403" s="1">
        <v>143995.41</v>
      </c>
      <c r="AG403" t="s">
        <v>3</v>
      </c>
      <c r="AH403" s="1">
        <v>31237</v>
      </c>
      <c r="AI403" s="1">
        <v>51317.54</v>
      </c>
      <c r="AJ403">
        <v>27.86</v>
      </c>
      <c r="AK403">
        <v>22.09</v>
      </c>
      <c r="AL403">
        <v>24.27</v>
      </c>
      <c r="AM403">
        <v>3.99</v>
      </c>
      <c r="AN403" s="1">
        <v>1673.26</v>
      </c>
      <c r="AO403">
        <v>0.89859999999999995</v>
      </c>
      <c r="AP403" s="1">
        <v>1903.32</v>
      </c>
      <c r="AQ403" s="1">
        <v>2866.75</v>
      </c>
      <c r="AR403" s="1">
        <v>7586.5</v>
      </c>
      <c r="AS403">
        <v>677.91</v>
      </c>
      <c r="AT403">
        <v>462.8</v>
      </c>
      <c r="AU403" s="1">
        <v>13497.28</v>
      </c>
      <c r="AV403" s="1">
        <v>9358.7800000000007</v>
      </c>
      <c r="AW403">
        <v>0.5504</v>
      </c>
      <c r="AX403" s="1">
        <v>4948.74</v>
      </c>
      <c r="AY403">
        <v>0.29099999999999998</v>
      </c>
      <c r="AZ403" s="1">
        <v>1343.24</v>
      </c>
      <c r="BA403">
        <v>7.9000000000000001E-2</v>
      </c>
      <c r="BB403" s="1">
        <v>1353.01</v>
      </c>
      <c r="BC403">
        <v>7.9600000000000004E-2</v>
      </c>
      <c r="BD403" s="1">
        <v>17003.78</v>
      </c>
      <c r="BE403" s="1">
        <v>7855.14</v>
      </c>
      <c r="BF403">
        <v>2.9116</v>
      </c>
      <c r="BG403">
        <v>0.505</v>
      </c>
      <c r="BH403">
        <v>0.24479999999999999</v>
      </c>
      <c r="BI403">
        <v>0.18679999999999999</v>
      </c>
      <c r="BJ403">
        <v>3.7999999999999999E-2</v>
      </c>
      <c r="BK403">
        <v>2.5399999999999999E-2</v>
      </c>
    </row>
    <row r="404" spans="1:63" x14ac:dyDescent="0.25">
      <c r="A404" t="s">
        <v>405</v>
      </c>
      <c r="B404">
        <v>47373</v>
      </c>
      <c r="C404">
        <v>28.62</v>
      </c>
      <c r="D404">
        <v>207.78</v>
      </c>
      <c r="E404" s="1">
        <v>5946.35</v>
      </c>
      <c r="F404" s="1">
        <v>5805.31</v>
      </c>
      <c r="G404">
        <v>2.2700000000000001E-2</v>
      </c>
      <c r="H404">
        <v>5.9999999999999995E-4</v>
      </c>
      <c r="I404">
        <v>4.0599999999999997E-2</v>
      </c>
      <c r="J404">
        <v>1.1999999999999999E-3</v>
      </c>
      <c r="K404">
        <v>4.4499999999999998E-2</v>
      </c>
      <c r="L404">
        <v>0.83340000000000003</v>
      </c>
      <c r="M404">
        <v>5.6899999999999999E-2</v>
      </c>
      <c r="N404">
        <v>0.2626</v>
      </c>
      <c r="O404">
        <v>1.6400000000000001E-2</v>
      </c>
      <c r="P404">
        <v>0.1404</v>
      </c>
      <c r="Q404" s="1">
        <v>71041.23</v>
      </c>
      <c r="R404">
        <v>0.1646</v>
      </c>
      <c r="S404">
        <v>0.19539999999999999</v>
      </c>
      <c r="T404">
        <v>0.63990000000000002</v>
      </c>
      <c r="U404">
        <v>33.81</v>
      </c>
      <c r="V404" s="1">
        <v>100565.95</v>
      </c>
      <c r="W404">
        <v>173.04</v>
      </c>
      <c r="X404" s="1">
        <v>199703.49</v>
      </c>
      <c r="Y404">
        <v>0.74490000000000001</v>
      </c>
      <c r="Z404">
        <v>0.21079999999999999</v>
      </c>
      <c r="AA404">
        <v>4.4299999999999999E-2</v>
      </c>
      <c r="AB404">
        <v>0.25509999999999999</v>
      </c>
      <c r="AC404">
        <v>199.7</v>
      </c>
      <c r="AD404" s="1">
        <v>8083.03</v>
      </c>
      <c r="AE404">
        <v>870.83</v>
      </c>
      <c r="AF404" s="1">
        <v>187725.77</v>
      </c>
      <c r="AG404" t="s">
        <v>3</v>
      </c>
      <c r="AH404" s="1">
        <v>41690</v>
      </c>
      <c r="AI404" s="1">
        <v>69893.83</v>
      </c>
      <c r="AJ404">
        <v>66.58</v>
      </c>
      <c r="AK404">
        <v>38</v>
      </c>
      <c r="AL404">
        <v>42.8</v>
      </c>
      <c r="AM404">
        <v>4.28</v>
      </c>
      <c r="AN404">
        <v>0</v>
      </c>
      <c r="AO404">
        <v>0.85050000000000003</v>
      </c>
      <c r="AP404" s="1">
        <v>1486.06</v>
      </c>
      <c r="AQ404" s="1">
        <v>2018.26</v>
      </c>
      <c r="AR404" s="1">
        <v>7078.41</v>
      </c>
      <c r="AS404">
        <v>831.48</v>
      </c>
      <c r="AT404">
        <v>363.8</v>
      </c>
      <c r="AU404" s="1">
        <v>11778.02</v>
      </c>
      <c r="AV404" s="1">
        <v>3795.41</v>
      </c>
      <c r="AW404">
        <v>0.30299999999999999</v>
      </c>
      <c r="AX404" s="1">
        <v>7220.49</v>
      </c>
      <c r="AY404">
        <v>0.57640000000000002</v>
      </c>
      <c r="AZ404">
        <v>934.57</v>
      </c>
      <c r="BA404">
        <v>7.46E-2</v>
      </c>
      <c r="BB404">
        <v>575.84</v>
      </c>
      <c r="BC404">
        <v>4.5999999999999999E-2</v>
      </c>
      <c r="BD404" s="1">
        <v>12526.31</v>
      </c>
      <c r="BE404" s="1">
        <v>2451.84</v>
      </c>
      <c r="BF404">
        <v>0.39240000000000003</v>
      </c>
      <c r="BG404">
        <v>0.59019999999999995</v>
      </c>
      <c r="BH404">
        <v>0.23180000000000001</v>
      </c>
      <c r="BI404">
        <v>0.13780000000000001</v>
      </c>
      <c r="BJ404">
        <v>2.46E-2</v>
      </c>
      <c r="BK404">
        <v>1.5699999999999999E-2</v>
      </c>
    </row>
    <row r="405" spans="1:63" x14ac:dyDescent="0.25">
      <c r="A405" t="s">
        <v>406</v>
      </c>
      <c r="B405">
        <v>44586</v>
      </c>
      <c r="C405">
        <v>12.29</v>
      </c>
      <c r="D405">
        <v>231.04</v>
      </c>
      <c r="E405" s="1">
        <v>2838.45</v>
      </c>
      <c r="F405" s="1">
        <v>2818.91</v>
      </c>
      <c r="G405">
        <v>6.4799999999999996E-2</v>
      </c>
      <c r="H405">
        <v>5.9999999999999995E-4</v>
      </c>
      <c r="I405">
        <v>4.4900000000000002E-2</v>
      </c>
      <c r="J405">
        <v>6.9999999999999999E-4</v>
      </c>
      <c r="K405">
        <v>4.0599999999999997E-2</v>
      </c>
      <c r="L405">
        <v>0.79720000000000002</v>
      </c>
      <c r="M405">
        <v>5.1200000000000002E-2</v>
      </c>
      <c r="N405">
        <v>8.1199999999999994E-2</v>
      </c>
      <c r="O405">
        <v>2.23E-2</v>
      </c>
      <c r="P405">
        <v>0.1164</v>
      </c>
      <c r="Q405" s="1">
        <v>78776.73</v>
      </c>
      <c r="R405">
        <v>0.13830000000000001</v>
      </c>
      <c r="S405">
        <v>0.16889999999999999</v>
      </c>
      <c r="T405">
        <v>0.69279999999999997</v>
      </c>
      <c r="U405">
        <v>19.329999999999998</v>
      </c>
      <c r="V405" s="1">
        <v>101725.54</v>
      </c>
      <c r="W405">
        <v>145.99</v>
      </c>
      <c r="X405" s="1">
        <v>288282.21000000002</v>
      </c>
      <c r="Y405">
        <v>0.82210000000000005</v>
      </c>
      <c r="Z405">
        <v>0.15390000000000001</v>
      </c>
      <c r="AA405">
        <v>2.4E-2</v>
      </c>
      <c r="AB405">
        <v>0.1779</v>
      </c>
      <c r="AC405">
        <v>288.27999999999997</v>
      </c>
      <c r="AD405" s="1">
        <v>12591.53</v>
      </c>
      <c r="AE405" s="1">
        <v>1288.05</v>
      </c>
      <c r="AF405" s="1">
        <v>299420.09000000003</v>
      </c>
      <c r="AG405" t="s">
        <v>3</v>
      </c>
      <c r="AH405" s="1">
        <v>64273</v>
      </c>
      <c r="AI405" s="1">
        <v>167691.03</v>
      </c>
      <c r="AJ405">
        <v>92.06</v>
      </c>
      <c r="AK405">
        <v>44.22</v>
      </c>
      <c r="AL405">
        <v>58.2</v>
      </c>
      <c r="AM405">
        <v>4.9800000000000004</v>
      </c>
      <c r="AN405" s="1">
        <v>3461.99</v>
      </c>
      <c r="AO405">
        <v>0.59570000000000001</v>
      </c>
      <c r="AP405" s="1">
        <v>1855.76</v>
      </c>
      <c r="AQ405" s="1">
        <v>2183.35</v>
      </c>
      <c r="AR405" s="1">
        <v>8994.42</v>
      </c>
      <c r="AS405" s="1">
        <v>1025.6400000000001</v>
      </c>
      <c r="AT405">
        <v>537.54999999999995</v>
      </c>
      <c r="AU405" s="1">
        <v>14596.72</v>
      </c>
      <c r="AV405" s="1">
        <v>2647.58</v>
      </c>
      <c r="AW405">
        <v>0.16569999999999999</v>
      </c>
      <c r="AX405" s="1">
        <v>11490.72</v>
      </c>
      <c r="AY405">
        <v>0.71909999999999996</v>
      </c>
      <c r="AZ405" s="1">
        <v>1441.35</v>
      </c>
      <c r="BA405">
        <v>9.0200000000000002E-2</v>
      </c>
      <c r="BB405">
        <v>398.67</v>
      </c>
      <c r="BC405">
        <v>2.5000000000000001E-2</v>
      </c>
      <c r="BD405" s="1">
        <v>15978.31</v>
      </c>
      <c r="BE405">
        <v>984.7</v>
      </c>
      <c r="BF405">
        <v>6.54E-2</v>
      </c>
      <c r="BG405">
        <v>0.60699999999999998</v>
      </c>
      <c r="BH405">
        <v>0.21709999999999999</v>
      </c>
      <c r="BI405">
        <v>0.13020000000000001</v>
      </c>
      <c r="BJ405">
        <v>2.9100000000000001E-2</v>
      </c>
      <c r="BK405">
        <v>1.67E-2</v>
      </c>
    </row>
    <row r="406" spans="1:63" x14ac:dyDescent="0.25">
      <c r="A406" t="s">
        <v>407</v>
      </c>
      <c r="B406">
        <v>44594</v>
      </c>
      <c r="C406">
        <v>32.86</v>
      </c>
      <c r="D406">
        <v>48.66</v>
      </c>
      <c r="E406" s="1">
        <v>1598.94</v>
      </c>
      <c r="F406" s="1">
        <v>1538.91</v>
      </c>
      <c r="G406">
        <v>1.5299999999999999E-2</v>
      </c>
      <c r="H406">
        <v>1E-3</v>
      </c>
      <c r="I406">
        <v>0.10829999999999999</v>
      </c>
      <c r="J406">
        <v>1.1999999999999999E-3</v>
      </c>
      <c r="K406">
        <v>0.1027</v>
      </c>
      <c r="L406">
        <v>0.69779999999999998</v>
      </c>
      <c r="M406">
        <v>7.3700000000000002E-2</v>
      </c>
      <c r="N406">
        <v>0.4511</v>
      </c>
      <c r="O406">
        <v>1.9E-2</v>
      </c>
      <c r="P406">
        <v>0.13730000000000001</v>
      </c>
      <c r="Q406" s="1">
        <v>63224.23</v>
      </c>
      <c r="R406">
        <v>0.22309999999999999</v>
      </c>
      <c r="S406">
        <v>0.19700000000000001</v>
      </c>
      <c r="T406">
        <v>0.57989999999999997</v>
      </c>
      <c r="U406">
        <v>12.43</v>
      </c>
      <c r="V406" s="1">
        <v>75343.63</v>
      </c>
      <c r="W406">
        <v>124.37</v>
      </c>
      <c r="X406" s="1">
        <v>188044.38</v>
      </c>
      <c r="Y406">
        <v>0.68130000000000002</v>
      </c>
      <c r="Z406">
        <v>0.25940000000000002</v>
      </c>
      <c r="AA406">
        <v>5.9299999999999999E-2</v>
      </c>
      <c r="AB406">
        <v>0.31869999999999998</v>
      </c>
      <c r="AC406">
        <v>188.04</v>
      </c>
      <c r="AD406" s="1">
        <v>7358.95</v>
      </c>
      <c r="AE406">
        <v>701.1</v>
      </c>
      <c r="AF406" s="1">
        <v>174139.25</v>
      </c>
      <c r="AG406" t="s">
        <v>3</v>
      </c>
      <c r="AH406" s="1">
        <v>36577</v>
      </c>
      <c r="AI406" s="1">
        <v>60620.38</v>
      </c>
      <c r="AJ406">
        <v>60.4</v>
      </c>
      <c r="AK406">
        <v>36.26</v>
      </c>
      <c r="AL406">
        <v>43.44</v>
      </c>
      <c r="AM406">
        <v>5.03</v>
      </c>
      <c r="AN406" s="1">
        <v>1692.99</v>
      </c>
      <c r="AO406">
        <v>1.0007999999999999</v>
      </c>
      <c r="AP406" s="1">
        <v>1645.92</v>
      </c>
      <c r="AQ406" s="1">
        <v>2042.83</v>
      </c>
      <c r="AR406" s="1">
        <v>7156.9</v>
      </c>
      <c r="AS406">
        <v>711.5</v>
      </c>
      <c r="AT406">
        <v>342.8</v>
      </c>
      <c r="AU406" s="1">
        <v>11899.95</v>
      </c>
      <c r="AV406" s="1">
        <v>4878.2700000000004</v>
      </c>
      <c r="AW406">
        <v>0.34870000000000001</v>
      </c>
      <c r="AX406" s="1">
        <v>6746.87</v>
      </c>
      <c r="AY406">
        <v>0.48230000000000001</v>
      </c>
      <c r="AZ406" s="1">
        <v>1497.84</v>
      </c>
      <c r="BA406">
        <v>0.1071</v>
      </c>
      <c r="BB406">
        <v>865.86</v>
      </c>
      <c r="BC406">
        <v>6.1899999999999997E-2</v>
      </c>
      <c r="BD406" s="1">
        <v>13988.83</v>
      </c>
      <c r="BE406" s="1">
        <v>3378.23</v>
      </c>
      <c r="BF406">
        <v>0.7</v>
      </c>
      <c r="BG406">
        <v>0.53859999999999997</v>
      </c>
      <c r="BH406">
        <v>0.21510000000000001</v>
      </c>
      <c r="BI406">
        <v>0.20480000000000001</v>
      </c>
      <c r="BJ406">
        <v>2.4799999999999999E-2</v>
      </c>
      <c r="BK406">
        <v>1.67E-2</v>
      </c>
    </row>
    <row r="407" spans="1:63" x14ac:dyDescent="0.25">
      <c r="A407" t="s">
        <v>408</v>
      </c>
      <c r="B407">
        <v>61903</v>
      </c>
      <c r="C407">
        <v>229.9</v>
      </c>
      <c r="D407">
        <v>8.57</v>
      </c>
      <c r="E407" s="1">
        <v>1969.22</v>
      </c>
      <c r="F407" s="1">
        <v>1864.32</v>
      </c>
      <c r="G407">
        <v>2.0999999999999999E-3</v>
      </c>
      <c r="H407">
        <v>4.0000000000000002E-4</v>
      </c>
      <c r="I407">
        <v>5.7000000000000002E-3</v>
      </c>
      <c r="J407">
        <v>6.9999999999999999E-4</v>
      </c>
      <c r="K407">
        <v>1.3299999999999999E-2</v>
      </c>
      <c r="L407">
        <v>0.95499999999999996</v>
      </c>
      <c r="M407">
        <v>2.2700000000000001E-2</v>
      </c>
      <c r="N407">
        <v>0.49390000000000001</v>
      </c>
      <c r="O407">
        <v>1.8E-3</v>
      </c>
      <c r="P407">
        <v>0.15340000000000001</v>
      </c>
      <c r="Q407" s="1">
        <v>56910.42</v>
      </c>
      <c r="R407">
        <v>0.21149999999999999</v>
      </c>
      <c r="S407">
        <v>0.20630000000000001</v>
      </c>
      <c r="T407">
        <v>0.58230000000000004</v>
      </c>
      <c r="U407">
        <v>15.96</v>
      </c>
      <c r="V407" s="1">
        <v>73464.460000000006</v>
      </c>
      <c r="W407">
        <v>118.75</v>
      </c>
      <c r="X407" s="1">
        <v>219756.36</v>
      </c>
      <c r="Y407">
        <v>0.54410000000000003</v>
      </c>
      <c r="Z407">
        <v>0.15140000000000001</v>
      </c>
      <c r="AA407">
        <v>0.30459999999999998</v>
      </c>
      <c r="AB407">
        <v>0.45590000000000003</v>
      </c>
      <c r="AC407">
        <v>219.76</v>
      </c>
      <c r="AD407" s="1">
        <v>6009.05</v>
      </c>
      <c r="AE407">
        <v>418.49</v>
      </c>
      <c r="AF407" s="1">
        <v>176837.81</v>
      </c>
      <c r="AG407" t="s">
        <v>3</v>
      </c>
      <c r="AH407" s="1">
        <v>32923</v>
      </c>
      <c r="AI407" s="1">
        <v>52457.21</v>
      </c>
      <c r="AJ407">
        <v>32.31</v>
      </c>
      <c r="AK407">
        <v>23.42</v>
      </c>
      <c r="AL407">
        <v>26.42</v>
      </c>
      <c r="AM407">
        <v>4.18</v>
      </c>
      <c r="AN407">
        <v>712.94</v>
      </c>
      <c r="AO407">
        <v>0.94340000000000002</v>
      </c>
      <c r="AP407" s="1">
        <v>1606.32</v>
      </c>
      <c r="AQ407" s="1">
        <v>2486.9299999999998</v>
      </c>
      <c r="AR407" s="1">
        <v>7145.48</v>
      </c>
      <c r="AS407">
        <v>612.34</v>
      </c>
      <c r="AT407">
        <v>337.12</v>
      </c>
      <c r="AU407" s="1">
        <v>12188.19</v>
      </c>
      <c r="AV407" s="1">
        <v>7313.25</v>
      </c>
      <c r="AW407">
        <v>0.4884</v>
      </c>
      <c r="AX407" s="1">
        <v>5228.93</v>
      </c>
      <c r="AY407">
        <v>0.34920000000000001</v>
      </c>
      <c r="AZ407" s="1">
        <v>1288.18</v>
      </c>
      <c r="BA407">
        <v>8.5999999999999993E-2</v>
      </c>
      <c r="BB407" s="1">
        <v>1143.5899999999999</v>
      </c>
      <c r="BC407">
        <v>7.6399999999999996E-2</v>
      </c>
      <c r="BD407" s="1">
        <v>14973.95</v>
      </c>
      <c r="BE407" s="1">
        <v>6064.71</v>
      </c>
      <c r="BF407">
        <v>1.9233</v>
      </c>
      <c r="BG407">
        <v>0.50960000000000005</v>
      </c>
      <c r="BH407">
        <v>0.2452</v>
      </c>
      <c r="BI407">
        <v>0.18809999999999999</v>
      </c>
      <c r="BJ407">
        <v>3.7900000000000003E-2</v>
      </c>
      <c r="BK407">
        <v>1.9199999999999998E-2</v>
      </c>
    </row>
    <row r="408" spans="1:63" x14ac:dyDescent="0.25">
      <c r="A408" t="s">
        <v>409</v>
      </c>
      <c r="B408">
        <v>49726</v>
      </c>
      <c r="C408">
        <v>87.67</v>
      </c>
      <c r="D408">
        <v>8.09</v>
      </c>
      <c r="E408">
        <v>709.28</v>
      </c>
      <c r="F408">
        <v>681.78</v>
      </c>
      <c r="G408">
        <v>2.8999999999999998E-3</v>
      </c>
      <c r="H408">
        <v>5.9999999999999995E-4</v>
      </c>
      <c r="I408">
        <v>7.4000000000000003E-3</v>
      </c>
      <c r="J408">
        <v>8.0000000000000004E-4</v>
      </c>
      <c r="K408">
        <v>5.6500000000000002E-2</v>
      </c>
      <c r="L408">
        <v>0.90129999999999999</v>
      </c>
      <c r="M408">
        <v>3.04E-2</v>
      </c>
      <c r="N408">
        <v>0.34699999999999998</v>
      </c>
      <c r="O408">
        <v>3.3E-3</v>
      </c>
      <c r="P408">
        <v>0.14680000000000001</v>
      </c>
      <c r="Q408" s="1">
        <v>56476.47</v>
      </c>
      <c r="R408">
        <v>0.21940000000000001</v>
      </c>
      <c r="S408">
        <v>0.16880000000000001</v>
      </c>
      <c r="T408">
        <v>0.61180000000000001</v>
      </c>
      <c r="U408">
        <v>8.6300000000000008</v>
      </c>
      <c r="V408" s="1">
        <v>64898.43</v>
      </c>
      <c r="W408">
        <v>79.13</v>
      </c>
      <c r="X408" s="1">
        <v>204248.04</v>
      </c>
      <c r="Y408">
        <v>0.71130000000000004</v>
      </c>
      <c r="Z408">
        <v>4.5900000000000003E-2</v>
      </c>
      <c r="AA408">
        <v>0.2427</v>
      </c>
      <c r="AB408">
        <v>0.28870000000000001</v>
      </c>
      <c r="AC408">
        <v>204.25</v>
      </c>
      <c r="AD408" s="1">
        <v>5819.44</v>
      </c>
      <c r="AE408">
        <v>500.1</v>
      </c>
      <c r="AF408" s="1">
        <v>171409.56</v>
      </c>
      <c r="AG408" t="s">
        <v>3</v>
      </c>
      <c r="AH408" s="1">
        <v>36900</v>
      </c>
      <c r="AI408" s="1">
        <v>54710.18</v>
      </c>
      <c r="AJ408">
        <v>36.78</v>
      </c>
      <c r="AK408">
        <v>24.13</v>
      </c>
      <c r="AL408">
        <v>27.99</v>
      </c>
      <c r="AM408">
        <v>4.3099999999999996</v>
      </c>
      <c r="AN408" s="1">
        <v>1833.54</v>
      </c>
      <c r="AO408">
        <v>1.6357999999999999</v>
      </c>
      <c r="AP408" s="1">
        <v>1948.24</v>
      </c>
      <c r="AQ408" s="1">
        <v>2449.98</v>
      </c>
      <c r="AR408" s="1">
        <v>7334.79</v>
      </c>
      <c r="AS408">
        <v>658.93</v>
      </c>
      <c r="AT408">
        <v>337.12</v>
      </c>
      <c r="AU408" s="1">
        <v>12729.07</v>
      </c>
      <c r="AV408" s="1">
        <v>7188.28</v>
      </c>
      <c r="AW408">
        <v>0.44779999999999998</v>
      </c>
      <c r="AX408" s="1">
        <v>6292.46</v>
      </c>
      <c r="AY408">
        <v>0.39200000000000002</v>
      </c>
      <c r="AZ408" s="1">
        <v>1798.66</v>
      </c>
      <c r="BA408">
        <v>0.112</v>
      </c>
      <c r="BB408">
        <v>774.5</v>
      </c>
      <c r="BC408">
        <v>4.82E-2</v>
      </c>
      <c r="BD408" s="1">
        <v>16053.91</v>
      </c>
      <c r="BE408" s="1">
        <v>5756.72</v>
      </c>
      <c r="BF408">
        <v>1.8268</v>
      </c>
      <c r="BG408">
        <v>0.51129999999999998</v>
      </c>
      <c r="BH408">
        <v>0.2109</v>
      </c>
      <c r="BI408">
        <v>0.221</v>
      </c>
      <c r="BJ408">
        <v>3.2300000000000002E-2</v>
      </c>
      <c r="BK408">
        <v>2.4500000000000001E-2</v>
      </c>
    </row>
    <row r="409" spans="1:63" x14ac:dyDescent="0.25">
      <c r="A409" t="s">
        <v>410</v>
      </c>
      <c r="B409">
        <v>46763</v>
      </c>
      <c r="C409">
        <v>35.53</v>
      </c>
      <c r="D409">
        <v>258.89999999999998</v>
      </c>
      <c r="E409" s="1">
        <v>9198.56</v>
      </c>
      <c r="F409" s="1">
        <v>9068</v>
      </c>
      <c r="G409">
        <v>0.1125</v>
      </c>
      <c r="H409">
        <v>8.9999999999999998E-4</v>
      </c>
      <c r="I409">
        <v>6.25E-2</v>
      </c>
      <c r="J409">
        <v>1.1999999999999999E-3</v>
      </c>
      <c r="K409">
        <v>5.9799999999999999E-2</v>
      </c>
      <c r="L409">
        <v>0.70789999999999997</v>
      </c>
      <c r="M409">
        <v>5.5300000000000002E-2</v>
      </c>
      <c r="N409">
        <v>0.13650000000000001</v>
      </c>
      <c r="O409">
        <v>4.8300000000000003E-2</v>
      </c>
      <c r="P409">
        <v>0.1234</v>
      </c>
      <c r="Q409" s="1">
        <v>77884.13</v>
      </c>
      <c r="R409">
        <v>0.1754</v>
      </c>
      <c r="S409">
        <v>0.19170000000000001</v>
      </c>
      <c r="T409">
        <v>0.63290000000000002</v>
      </c>
      <c r="U409">
        <v>48.84</v>
      </c>
      <c r="V409" s="1">
        <v>101080.63</v>
      </c>
      <c r="W409">
        <v>186.04</v>
      </c>
      <c r="X409" s="1">
        <v>214690.94</v>
      </c>
      <c r="Y409">
        <v>0.78</v>
      </c>
      <c r="Z409">
        <v>0.1865</v>
      </c>
      <c r="AA409">
        <v>3.3599999999999998E-2</v>
      </c>
      <c r="AB409">
        <v>0.22</v>
      </c>
      <c r="AC409">
        <v>214.69</v>
      </c>
      <c r="AD409" s="1">
        <v>9950.36</v>
      </c>
      <c r="AE409">
        <v>958.89</v>
      </c>
      <c r="AF409" s="1">
        <v>231356.54</v>
      </c>
      <c r="AG409" t="s">
        <v>3</v>
      </c>
      <c r="AH409" s="1">
        <v>57249</v>
      </c>
      <c r="AI409" s="1">
        <v>117912.58</v>
      </c>
      <c r="AJ409">
        <v>76.48</v>
      </c>
      <c r="AK409">
        <v>42.92</v>
      </c>
      <c r="AL409">
        <v>50.85</v>
      </c>
      <c r="AM409">
        <v>4.96</v>
      </c>
      <c r="AN409" s="1">
        <v>1416.55</v>
      </c>
      <c r="AO409">
        <v>0.59309999999999996</v>
      </c>
      <c r="AP409" s="1">
        <v>1412.45</v>
      </c>
      <c r="AQ409" s="1">
        <v>1974.4</v>
      </c>
      <c r="AR409" s="1">
        <v>7971.48</v>
      </c>
      <c r="AS409">
        <v>906.62</v>
      </c>
      <c r="AT409">
        <v>439.02</v>
      </c>
      <c r="AU409" s="1">
        <v>12703.96</v>
      </c>
      <c r="AV409" s="1">
        <v>2837.9</v>
      </c>
      <c r="AW409">
        <v>0.2114</v>
      </c>
      <c r="AX409" s="1">
        <v>8845.4500000000007</v>
      </c>
      <c r="AY409">
        <v>0.65890000000000004</v>
      </c>
      <c r="AZ409" s="1">
        <v>1275.7</v>
      </c>
      <c r="BA409">
        <v>9.5000000000000001E-2</v>
      </c>
      <c r="BB409">
        <v>464.68</v>
      </c>
      <c r="BC409">
        <v>3.4599999999999999E-2</v>
      </c>
      <c r="BD409" s="1">
        <v>13423.73</v>
      </c>
      <c r="BE409" s="1">
        <v>1532.73</v>
      </c>
      <c r="BF409">
        <v>0.1636</v>
      </c>
      <c r="BG409">
        <v>0.61939999999999995</v>
      </c>
      <c r="BH409">
        <v>0.2291</v>
      </c>
      <c r="BI409">
        <v>0.1076</v>
      </c>
      <c r="BJ409">
        <v>2.52E-2</v>
      </c>
      <c r="BK409">
        <v>1.8800000000000001E-2</v>
      </c>
    </row>
    <row r="410" spans="1:63" x14ac:dyDescent="0.25">
      <c r="A410" t="s">
        <v>411</v>
      </c>
      <c r="B410">
        <v>46573</v>
      </c>
      <c r="C410">
        <v>28.1</v>
      </c>
      <c r="D410">
        <v>162.99</v>
      </c>
      <c r="E410" s="1">
        <v>4579.3500000000004</v>
      </c>
      <c r="F410" s="1">
        <v>4451.3</v>
      </c>
      <c r="G410">
        <v>2.5700000000000001E-2</v>
      </c>
      <c r="H410">
        <v>5.9999999999999995E-4</v>
      </c>
      <c r="I410">
        <v>2.9399999999999999E-2</v>
      </c>
      <c r="J410">
        <v>1E-3</v>
      </c>
      <c r="K410">
        <v>3.5299999999999998E-2</v>
      </c>
      <c r="L410">
        <v>0.86699999999999999</v>
      </c>
      <c r="M410">
        <v>4.1000000000000002E-2</v>
      </c>
      <c r="N410">
        <v>0.19089999999999999</v>
      </c>
      <c r="O410">
        <v>1.3599999999999999E-2</v>
      </c>
      <c r="P410">
        <v>0.12690000000000001</v>
      </c>
      <c r="Q410" s="1">
        <v>70290.42</v>
      </c>
      <c r="R410">
        <v>0.15570000000000001</v>
      </c>
      <c r="S410">
        <v>0.19689999999999999</v>
      </c>
      <c r="T410">
        <v>0.64729999999999999</v>
      </c>
      <c r="U410">
        <v>25.07</v>
      </c>
      <c r="V410" s="1">
        <v>96070.3</v>
      </c>
      <c r="W410">
        <v>179.49</v>
      </c>
      <c r="X410" s="1">
        <v>208315.32</v>
      </c>
      <c r="Y410">
        <v>0.79069999999999996</v>
      </c>
      <c r="Z410">
        <v>0.17169999999999999</v>
      </c>
      <c r="AA410">
        <v>3.7699999999999997E-2</v>
      </c>
      <c r="AB410">
        <v>0.20930000000000001</v>
      </c>
      <c r="AC410">
        <v>208.32</v>
      </c>
      <c r="AD410" s="1">
        <v>7922.21</v>
      </c>
      <c r="AE410">
        <v>869.41</v>
      </c>
      <c r="AF410" s="1">
        <v>196562.01</v>
      </c>
      <c r="AG410" t="s">
        <v>3</v>
      </c>
      <c r="AH410" s="1">
        <v>43826</v>
      </c>
      <c r="AI410" s="1">
        <v>77809.460000000006</v>
      </c>
      <c r="AJ410">
        <v>65.150000000000006</v>
      </c>
      <c r="AK410">
        <v>36.72</v>
      </c>
      <c r="AL410">
        <v>40.090000000000003</v>
      </c>
      <c r="AM410">
        <v>4.6100000000000003</v>
      </c>
      <c r="AN410">
        <v>0</v>
      </c>
      <c r="AO410">
        <v>0.76480000000000004</v>
      </c>
      <c r="AP410" s="1">
        <v>1428.67</v>
      </c>
      <c r="AQ410" s="1">
        <v>1983.2</v>
      </c>
      <c r="AR410" s="1">
        <v>6869.19</v>
      </c>
      <c r="AS410">
        <v>778.58</v>
      </c>
      <c r="AT410">
        <v>329.19</v>
      </c>
      <c r="AU410" s="1">
        <v>11388.84</v>
      </c>
      <c r="AV410" s="1">
        <v>3813.81</v>
      </c>
      <c r="AW410">
        <v>0.31240000000000001</v>
      </c>
      <c r="AX410" s="1">
        <v>6876.53</v>
      </c>
      <c r="AY410">
        <v>0.56330000000000002</v>
      </c>
      <c r="AZ410" s="1">
        <v>1023.94</v>
      </c>
      <c r="BA410">
        <v>8.3900000000000002E-2</v>
      </c>
      <c r="BB410">
        <v>492.99</v>
      </c>
      <c r="BC410">
        <v>4.0399999999999998E-2</v>
      </c>
      <c r="BD410" s="1">
        <v>12207.27</v>
      </c>
      <c r="BE410" s="1">
        <v>2493.34</v>
      </c>
      <c r="BF410">
        <v>0.35549999999999998</v>
      </c>
      <c r="BG410">
        <v>0.58479999999999999</v>
      </c>
      <c r="BH410">
        <v>0.22939999999999999</v>
      </c>
      <c r="BI410">
        <v>0.14349999999999999</v>
      </c>
      <c r="BJ410">
        <v>2.63E-2</v>
      </c>
      <c r="BK410">
        <v>1.6E-2</v>
      </c>
    </row>
    <row r="411" spans="1:63" x14ac:dyDescent="0.25">
      <c r="A411" t="s">
        <v>412</v>
      </c>
      <c r="B411">
        <v>49478</v>
      </c>
      <c r="C411">
        <v>50.48</v>
      </c>
      <c r="D411">
        <v>39.43</v>
      </c>
      <c r="E411" s="1">
        <v>1990.5</v>
      </c>
      <c r="F411" s="1">
        <v>1938.77</v>
      </c>
      <c r="G411">
        <v>1.18E-2</v>
      </c>
      <c r="H411">
        <v>1E-3</v>
      </c>
      <c r="I411">
        <v>2.93E-2</v>
      </c>
      <c r="J411">
        <v>1.2999999999999999E-3</v>
      </c>
      <c r="K411">
        <v>5.0700000000000002E-2</v>
      </c>
      <c r="L411">
        <v>0.86050000000000004</v>
      </c>
      <c r="M411">
        <v>4.53E-2</v>
      </c>
      <c r="N411">
        <v>0.3024</v>
      </c>
      <c r="O411">
        <v>1.46E-2</v>
      </c>
      <c r="P411">
        <v>0.1216</v>
      </c>
      <c r="Q411" s="1">
        <v>62858.64</v>
      </c>
      <c r="R411">
        <v>0.17499999999999999</v>
      </c>
      <c r="S411">
        <v>0.18990000000000001</v>
      </c>
      <c r="T411">
        <v>0.6351</v>
      </c>
      <c r="U411">
        <v>13.03</v>
      </c>
      <c r="V411" s="1">
        <v>82441.78</v>
      </c>
      <c r="W411">
        <v>148.12</v>
      </c>
      <c r="X411" s="1">
        <v>201634.33</v>
      </c>
      <c r="Y411">
        <v>0.69869999999999999</v>
      </c>
      <c r="Z411">
        <v>0.2147</v>
      </c>
      <c r="AA411">
        <v>8.6599999999999996E-2</v>
      </c>
      <c r="AB411">
        <v>0.30130000000000001</v>
      </c>
      <c r="AC411">
        <v>201.63</v>
      </c>
      <c r="AD411" s="1">
        <v>6893.49</v>
      </c>
      <c r="AE411">
        <v>624.47</v>
      </c>
      <c r="AF411" s="1">
        <v>189436.59</v>
      </c>
      <c r="AG411" t="s">
        <v>3</v>
      </c>
      <c r="AH411" s="1">
        <v>38517</v>
      </c>
      <c r="AI411" s="1">
        <v>66603.990000000005</v>
      </c>
      <c r="AJ411">
        <v>52.49</v>
      </c>
      <c r="AK411">
        <v>31.15</v>
      </c>
      <c r="AL411">
        <v>37.799999999999997</v>
      </c>
      <c r="AM411">
        <v>4.8600000000000003</v>
      </c>
      <c r="AN411" s="1">
        <v>2018.39</v>
      </c>
      <c r="AO411">
        <v>0.89510000000000001</v>
      </c>
      <c r="AP411" s="1">
        <v>1412.05</v>
      </c>
      <c r="AQ411" s="1">
        <v>1933.3</v>
      </c>
      <c r="AR411" s="1">
        <v>6577.5</v>
      </c>
      <c r="AS411">
        <v>619.96</v>
      </c>
      <c r="AT411">
        <v>368.57</v>
      </c>
      <c r="AU411" s="1">
        <v>10911.39</v>
      </c>
      <c r="AV411" s="1">
        <v>4160.3100000000004</v>
      </c>
      <c r="AW411">
        <v>0.33439999999999998</v>
      </c>
      <c r="AX411" s="1">
        <v>6368.7</v>
      </c>
      <c r="AY411">
        <v>0.51190000000000002</v>
      </c>
      <c r="AZ411" s="1">
        <v>1301.02</v>
      </c>
      <c r="BA411">
        <v>0.1046</v>
      </c>
      <c r="BB411">
        <v>611.32000000000005</v>
      </c>
      <c r="BC411">
        <v>4.9099999999999998E-2</v>
      </c>
      <c r="BD411" s="1">
        <v>12441.35</v>
      </c>
      <c r="BE411" s="1">
        <v>2855.22</v>
      </c>
      <c r="BF411">
        <v>0.55010000000000003</v>
      </c>
      <c r="BG411">
        <v>0.54620000000000002</v>
      </c>
      <c r="BH411">
        <v>0.21529999999999999</v>
      </c>
      <c r="BI411">
        <v>0.192</v>
      </c>
      <c r="BJ411">
        <v>2.9499999999999998E-2</v>
      </c>
      <c r="BK411">
        <v>1.7000000000000001E-2</v>
      </c>
    </row>
    <row r="412" spans="1:63" x14ac:dyDescent="0.25">
      <c r="A412" t="s">
        <v>413</v>
      </c>
      <c r="B412">
        <v>46581</v>
      </c>
      <c r="C412">
        <v>19.100000000000001</v>
      </c>
      <c r="D412">
        <v>150.97999999999999</v>
      </c>
      <c r="E412" s="1">
        <v>2883.7</v>
      </c>
      <c r="F412" s="1">
        <v>2857.13</v>
      </c>
      <c r="G412">
        <v>8.3199999999999996E-2</v>
      </c>
      <c r="H412">
        <v>5.0000000000000001E-4</v>
      </c>
      <c r="I412">
        <v>5.7299999999999997E-2</v>
      </c>
      <c r="J412">
        <v>8.0000000000000004E-4</v>
      </c>
      <c r="K412">
        <v>3.6900000000000002E-2</v>
      </c>
      <c r="L412">
        <v>0.76829999999999998</v>
      </c>
      <c r="M412">
        <v>5.2900000000000003E-2</v>
      </c>
      <c r="N412">
        <v>7.9799999999999996E-2</v>
      </c>
      <c r="O412">
        <v>2.2700000000000001E-2</v>
      </c>
      <c r="P412">
        <v>0.11600000000000001</v>
      </c>
      <c r="Q412" s="1">
        <v>79753.98</v>
      </c>
      <c r="R412">
        <v>0.14180000000000001</v>
      </c>
      <c r="S412">
        <v>0.17849999999999999</v>
      </c>
      <c r="T412">
        <v>0.67969999999999997</v>
      </c>
      <c r="U412">
        <v>18.25</v>
      </c>
      <c r="V412" s="1">
        <v>104682.43</v>
      </c>
      <c r="W412">
        <v>157.08000000000001</v>
      </c>
      <c r="X412" s="1">
        <v>294192.34999999998</v>
      </c>
      <c r="Y412">
        <v>0.8115</v>
      </c>
      <c r="Z412">
        <v>0.16500000000000001</v>
      </c>
      <c r="AA412">
        <v>2.35E-2</v>
      </c>
      <c r="AB412">
        <v>0.1885</v>
      </c>
      <c r="AC412">
        <v>294.19</v>
      </c>
      <c r="AD412" s="1">
        <v>13001.88</v>
      </c>
      <c r="AE412" s="1">
        <v>1289.22</v>
      </c>
      <c r="AF412" s="1">
        <v>306036.75</v>
      </c>
      <c r="AG412" t="s">
        <v>3</v>
      </c>
      <c r="AH412" s="1">
        <v>66548</v>
      </c>
      <c r="AI412" s="1">
        <v>178144.94</v>
      </c>
      <c r="AJ412">
        <v>90.86</v>
      </c>
      <c r="AK412">
        <v>44.73</v>
      </c>
      <c r="AL412">
        <v>58.01</v>
      </c>
      <c r="AM412">
        <v>5.05</v>
      </c>
      <c r="AN412" s="1">
        <v>2654.98</v>
      </c>
      <c r="AO412">
        <v>0.58779999999999999</v>
      </c>
      <c r="AP412" s="1">
        <v>1909.74</v>
      </c>
      <c r="AQ412" s="1">
        <v>2311.98</v>
      </c>
      <c r="AR412" s="1">
        <v>9180.11</v>
      </c>
      <c r="AS412" s="1">
        <v>1058.6500000000001</v>
      </c>
      <c r="AT412">
        <v>556.29999999999995</v>
      </c>
      <c r="AU412" s="1">
        <v>15016.78</v>
      </c>
      <c r="AV412" s="1">
        <v>2743.83</v>
      </c>
      <c r="AW412">
        <v>0.16639999999999999</v>
      </c>
      <c r="AX412" s="1">
        <v>11961.24</v>
      </c>
      <c r="AY412">
        <v>0.72519999999999996</v>
      </c>
      <c r="AZ412" s="1">
        <v>1393.61</v>
      </c>
      <c r="BA412">
        <v>8.4500000000000006E-2</v>
      </c>
      <c r="BB412">
        <v>394.93</v>
      </c>
      <c r="BC412">
        <v>2.3900000000000001E-2</v>
      </c>
      <c r="BD412" s="1">
        <v>16493.62</v>
      </c>
      <c r="BE412">
        <v>991.6</v>
      </c>
      <c r="BF412">
        <v>6.3700000000000007E-2</v>
      </c>
      <c r="BG412">
        <v>0.60799999999999998</v>
      </c>
      <c r="BH412">
        <v>0.218</v>
      </c>
      <c r="BI412">
        <v>0.1285</v>
      </c>
      <c r="BJ412">
        <v>2.8500000000000001E-2</v>
      </c>
      <c r="BK412">
        <v>1.7000000000000001E-2</v>
      </c>
    </row>
    <row r="413" spans="1:63" x14ac:dyDescent="0.25">
      <c r="A413" t="s">
        <v>414</v>
      </c>
      <c r="B413">
        <v>44602</v>
      </c>
      <c r="C413">
        <v>48.71</v>
      </c>
      <c r="D413">
        <v>56.35</v>
      </c>
      <c r="E413" s="1">
        <v>2745.12</v>
      </c>
      <c r="F413" s="1">
        <v>2641.38</v>
      </c>
      <c r="G413">
        <v>1.0699999999999999E-2</v>
      </c>
      <c r="H413">
        <v>8.9999999999999998E-4</v>
      </c>
      <c r="I413">
        <v>3.1800000000000002E-2</v>
      </c>
      <c r="J413">
        <v>1E-3</v>
      </c>
      <c r="K413">
        <v>7.0699999999999999E-2</v>
      </c>
      <c r="L413">
        <v>0.82079999999999997</v>
      </c>
      <c r="M413">
        <v>6.4100000000000004E-2</v>
      </c>
      <c r="N413">
        <v>0.41710000000000003</v>
      </c>
      <c r="O413">
        <v>2.4299999999999999E-2</v>
      </c>
      <c r="P413">
        <v>0.14729999999999999</v>
      </c>
      <c r="Q413" s="1">
        <v>64135.56</v>
      </c>
      <c r="R413">
        <v>0.19670000000000001</v>
      </c>
      <c r="S413">
        <v>0.189</v>
      </c>
      <c r="T413">
        <v>0.61419999999999997</v>
      </c>
      <c r="U413">
        <v>19.27</v>
      </c>
      <c r="V413" s="1">
        <v>84729.99</v>
      </c>
      <c r="W413">
        <v>137.52000000000001</v>
      </c>
      <c r="X413" s="1">
        <v>168057.09</v>
      </c>
      <c r="Y413">
        <v>0.71330000000000005</v>
      </c>
      <c r="Z413">
        <v>0.21340000000000001</v>
      </c>
      <c r="AA413">
        <v>7.3300000000000004E-2</v>
      </c>
      <c r="AB413">
        <v>0.28670000000000001</v>
      </c>
      <c r="AC413">
        <v>168.06</v>
      </c>
      <c r="AD413" s="1">
        <v>5864.18</v>
      </c>
      <c r="AE413">
        <v>574.26</v>
      </c>
      <c r="AF413" s="1">
        <v>159079.84</v>
      </c>
      <c r="AG413" t="s">
        <v>3</v>
      </c>
      <c r="AH413" s="1">
        <v>36382</v>
      </c>
      <c r="AI413" s="1">
        <v>59279.360000000001</v>
      </c>
      <c r="AJ413">
        <v>51.71</v>
      </c>
      <c r="AK413">
        <v>31.37</v>
      </c>
      <c r="AL413">
        <v>37.43</v>
      </c>
      <c r="AM413">
        <v>4.53</v>
      </c>
      <c r="AN413" s="1">
        <v>1740.81</v>
      </c>
      <c r="AO413">
        <v>0.9415</v>
      </c>
      <c r="AP413" s="1">
        <v>1445.91</v>
      </c>
      <c r="AQ413" s="1">
        <v>1925.61</v>
      </c>
      <c r="AR413" s="1">
        <v>6813.01</v>
      </c>
      <c r="AS413">
        <v>667.37</v>
      </c>
      <c r="AT413">
        <v>285.89</v>
      </c>
      <c r="AU413" s="1">
        <v>11137.79</v>
      </c>
      <c r="AV413" s="1">
        <v>5090.7299999999996</v>
      </c>
      <c r="AW413">
        <v>0.40489999999999998</v>
      </c>
      <c r="AX413" s="1">
        <v>5442.05</v>
      </c>
      <c r="AY413">
        <v>0.43280000000000002</v>
      </c>
      <c r="AZ413" s="1">
        <v>1195.69</v>
      </c>
      <c r="BA413">
        <v>9.5100000000000004E-2</v>
      </c>
      <c r="BB413">
        <v>844.29</v>
      </c>
      <c r="BC413">
        <v>6.7199999999999996E-2</v>
      </c>
      <c r="BD413" s="1">
        <v>12572.76</v>
      </c>
      <c r="BE413" s="1">
        <v>3849.02</v>
      </c>
      <c r="BF413">
        <v>0.9113</v>
      </c>
      <c r="BG413">
        <v>0.54979999999999996</v>
      </c>
      <c r="BH413">
        <v>0.22639999999999999</v>
      </c>
      <c r="BI413">
        <v>0.18360000000000001</v>
      </c>
      <c r="BJ413">
        <v>2.6200000000000001E-2</v>
      </c>
      <c r="BK413">
        <v>1.4E-2</v>
      </c>
    </row>
    <row r="414" spans="1:63" x14ac:dyDescent="0.25">
      <c r="A414" t="s">
        <v>415</v>
      </c>
      <c r="B414">
        <v>44610</v>
      </c>
      <c r="C414">
        <v>37.14</v>
      </c>
      <c r="D414">
        <v>55.98</v>
      </c>
      <c r="E414" s="1">
        <v>2079.4299999999998</v>
      </c>
      <c r="F414" s="1">
        <v>1996.3</v>
      </c>
      <c r="G414">
        <v>1.03E-2</v>
      </c>
      <c r="H414">
        <v>6.9999999999999999E-4</v>
      </c>
      <c r="I414">
        <v>4.6100000000000002E-2</v>
      </c>
      <c r="J414">
        <v>1.1000000000000001E-3</v>
      </c>
      <c r="K414">
        <v>9.7699999999999995E-2</v>
      </c>
      <c r="L414">
        <v>0.78490000000000004</v>
      </c>
      <c r="M414">
        <v>5.9200000000000003E-2</v>
      </c>
      <c r="N414">
        <v>0.43159999999999998</v>
      </c>
      <c r="O414">
        <v>2.3800000000000002E-2</v>
      </c>
      <c r="P414">
        <v>0.13919999999999999</v>
      </c>
      <c r="Q414" s="1">
        <v>62662.400000000001</v>
      </c>
      <c r="R414">
        <v>0.18079999999999999</v>
      </c>
      <c r="S414">
        <v>0.18640000000000001</v>
      </c>
      <c r="T414">
        <v>0.63280000000000003</v>
      </c>
      <c r="U414">
        <v>14.58</v>
      </c>
      <c r="V414" s="1">
        <v>77959.39</v>
      </c>
      <c r="W414">
        <v>138.13</v>
      </c>
      <c r="X414" s="1">
        <v>175225.64</v>
      </c>
      <c r="Y414">
        <v>0.69540000000000002</v>
      </c>
      <c r="Z414">
        <v>0.2472</v>
      </c>
      <c r="AA414">
        <v>5.7500000000000002E-2</v>
      </c>
      <c r="AB414">
        <v>0.30459999999999998</v>
      </c>
      <c r="AC414">
        <v>175.23</v>
      </c>
      <c r="AD414" s="1">
        <v>6445.81</v>
      </c>
      <c r="AE414">
        <v>615.05999999999995</v>
      </c>
      <c r="AF414" s="1">
        <v>170054.45</v>
      </c>
      <c r="AG414" t="s">
        <v>3</v>
      </c>
      <c r="AH414" s="1">
        <v>35371</v>
      </c>
      <c r="AI414" s="1">
        <v>58275.73</v>
      </c>
      <c r="AJ414">
        <v>55.23</v>
      </c>
      <c r="AK414">
        <v>33.68</v>
      </c>
      <c r="AL414">
        <v>40.380000000000003</v>
      </c>
      <c r="AM414">
        <v>4.76</v>
      </c>
      <c r="AN414">
        <v>792.05</v>
      </c>
      <c r="AO414">
        <v>0.92549999999999999</v>
      </c>
      <c r="AP414" s="1">
        <v>1493.09</v>
      </c>
      <c r="AQ414" s="1">
        <v>1976.09</v>
      </c>
      <c r="AR414" s="1">
        <v>6909.33</v>
      </c>
      <c r="AS414">
        <v>683.04</v>
      </c>
      <c r="AT414">
        <v>299.43</v>
      </c>
      <c r="AU414" s="1">
        <v>11360.99</v>
      </c>
      <c r="AV414" s="1">
        <v>5185.5600000000004</v>
      </c>
      <c r="AW414">
        <v>0.39739999999999998</v>
      </c>
      <c r="AX414" s="1">
        <v>5812.06</v>
      </c>
      <c r="AY414">
        <v>0.44540000000000002</v>
      </c>
      <c r="AZ414" s="1">
        <v>1259.42</v>
      </c>
      <c r="BA414">
        <v>9.6500000000000002E-2</v>
      </c>
      <c r="BB414">
        <v>791.84</v>
      </c>
      <c r="BC414">
        <v>6.0699999999999997E-2</v>
      </c>
      <c r="BD414" s="1">
        <v>13048.88</v>
      </c>
      <c r="BE414" s="1">
        <v>3853.28</v>
      </c>
      <c r="BF414">
        <v>0.88939999999999997</v>
      </c>
      <c r="BG414">
        <v>0.54679999999999995</v>
      </c>
      <c r="BH414">
        <v>0.22270000000000001</v>
      </c>
      <c r="BI414">
        <v>0.18959999999999999</v>
      </c>
      <c r="BJ414">
        <v>2.5499999999999998E-2</v>
      </c>
      <c r="BK414">
        <v>1.54E-2</v>
      </c>
    </row>
    <row r="415" spans="1:63" x14ac:dyDescent="0.25">
      <c r="A415" t="s">
        <v>416</v>
      </c>
      <c r="B415">
        <v>49916</v>
      </c>
      <c r="C415">
        <v>55.95</v>
      </c>
      <c r="D415">
        <v>19.22</v>
      </c>
      <c r="E415" s="1">
        <v>1075.19</v>
      </c>
      <c r="F415" s="1">
        <v>1010.77</v>
      </c>
      <c r="G415">
        <v>3.2000000000000002E-3</v>
      </c>
      <c r="H415">
        <v>5.0000000000000001E-4</v>
      </c>
      <c r="I415">
        <v>9.7000000000000003E-3</v>
      </c>
      <c r="J415">
        <v>8.0000000000000004E-4</v>
      </c>
      <c r="K415">
        <v>2.35E-2</v>
      </c>
      <c r="L415">
        <v>0.92959999999999998</v>
      </c>
      <c r="M415">
        <v>3.27E-2</v>
      </c>
      <c r="N415">
        <v>0.43390000000000001</v>
      </c>
      <c r="O415">
        <v>5.1000000000000004E-3</v>
      </c>
      <c r="P415">
        <v>0.1439</v>
      </c>
      <c r="Q415" s="1">
        <v>55255.92</v>
      </c>
      <c r="R415">
        <v>0.21759999999999999</v>
      </c>
      <c r="S415">
        <v>0.2298</v>
      </c>
      <c r="T415">
        <v>0.55269999999999997</v>
      </c>
      <c r="U415">
        <v>9.1</v>
      </c>
      <c r="V415" s="1">
        <v>75317.600000000006</v>
      </c>
      <c r="W415">
        <v>113.05</v>
      </c>
      <c r="X415" s="1">
        <v>193632.09</v>
      </c>
      <c r="Y415">
        <v>0.77039999999999997</v>
      </c>
      <c r="Z415">
        <v>0.1249</v>
      </c>
      <c r="AA415">
        <v>0.1047</v>
      </c>
      <c r="AB415">
        <v>0.2296</v>
      </c>
      <c r="AC415">
        <v>193.63</v>
      </c>
      <c r="AD415" s="1">
        <v>5533.91</v>
      </c>
      <c r="AE415">
        <v>590.98</v>
      </c>
      <c r="AF415" s="1">
        <v>168480.36</v>
      </c>
      <c r="AG415" t="s">
        <v>3</v>
      </c>
      <c r="AH415" s="1">
        <v>34654</v>
      </c>
      <c r="AI415" s="1">
        <v>55230.2</v>
      </c>
      <c r="AJ415">
        <v>41.72</v>
      </c>
      <c r="AK415">
        <v>25.9</v>
      </c>
      <c r="AL415">
        <v>30.1</v>
      </c>
      <c r="AM415">
        <v>4.16</v>
      </c>
      <c r="AN415" s="1">
        <v>1536.34</v>
      </c>
      <c r="AO415">
        <v>1.1051</v>
      </c>
      <c r="AP415" s="1">
        <v>1720.55</v>
      </c>
      <c r="AQ415" s="1">
        <v>2171.3000000000002</v>
      </c>
      <c r="AR415" s="1">
        <v>6625.26</v>
      </c>
      <c r="AS415">
        <v>716.92</v>
      </c>
      <c r="AT415">
        <v>346.12</v>
      </c>
      <c r="AU415" s="1">
        <v>11580.15</v>
      </c>
      <c r="AV415" s="1">
        <v>6330.67</v>
      </c>
      <c r="AW415">
        <v>0.44540000000000002</v>
      </c>
      <c r="AX415" s="1">
        <v>5216.5600000000004</v>
      </c>
      <c r="AY415">
        <v>0.36709999999999998</v>
      </c>
      <c r="AZ415" s="1">
        <v>1645.09</v>
      </c>
      <c r="BA415">
        <v>0.1158</v>
      </c>
      <c r="BB415" s="1">
        <v>1019.72</v>
      </c>
      <c r="BC415">
        <v>7.1800000000000003E-2</v>
      </c>
      <c r="BD415" s="1">
        <v>14212.04</v>
      </c>
      <c r="BE415" s="1">
        <v>4789.8500000000004</v>
      </c>
      <c r="BF415">
        <v>1.2312000000000001</v>
      </c>
      <c r="BG415">
        <v>0.49309999999999998</v>
      </c>
      <c r="BH415">
        <v>0.21679999999999999</v>
      </c>
      <c r="BI415">
        <v>0.23899999999999999</v>
      </c>
      <c r="BJ415">
        <v>0.03</v>
      </c>
      <c r="BK415">
        <v>2.1100000000000001E-2</v>
      </c>
    </row>
    <row r="416" spans="1:63" x14ac:dyDescent="0.25">
      <c r="A416" t="s">
        <v>417</v>
      </c>
      <c r="B416">
        <v>50724</v>
      </c>
      <c r="C416">
        <v>97.62</v>
      </c>
      <c r="D416">
        <v>14.54</v>
      </c>
      <c r="E416" s="1">
        <v>1419.28</v>
      </c>
      <c r="F416" s="1">
        <v>1411.86</v>
      </c>
      <c r="G416">
        <v>3.8E-3</v>
      </c>
      <c r="H416">
        <v>2.9999999999999997E-4</v>
      </c>
      <c r="I416">
        <v>7.1999999999999998E-3</v>
      </c>
      <c r="J416">
        <v>6.9999999999999999E-4</v>
      </c>
      <c r="K416">
        <v>3.2199999999999999E-2</v>
      </c>
      <c r="L416">
        <v>0.92549999999999999</v>
      </c>
      <c r="M416">
        <v>3.0099999999999998E-2</v>
      </c>
      <c r="N416">
        <v>0.2477</v>
      </c>
      <c r="O416">
        <v>7.7000000000000002E-3</v>
      </c>
      <c r="P416">
        <v>0.1246</v>
      </c>
      <c r="Q416" s="1">
        <v>60162.51</v>
      </c>
      <c r="R416">
        <v>0.2414</v>
      </c>
      <c r="S416">
        <v>0.18279999999999999</v>
      </c>
      <c r="T416">
        <v>0.57579999999999998</v>
      </c>
      <c r="U416">
        <v>12.7</v>
      </c>
      <c r="V416" s="1">
        <v>74840.399999999994</v>
      </c>
      <c r="W416">
        <v>107.14</v>
      </c>
      <c r="X416" s="1">
        <v>224068.91</v>
      </c>
      <c r="Y416">
        <v>0.73460000000000003</v>
      </c>
      <c r="Z416">
        <v>0.11459999999999999</v>
      </c>
      <c r="AA416">
        <v>0.15079999999999999</v>
      </c>
      <c r="AB416">
        <v>0.26540000000000002</v>
      </c>
      <c r="AC416">
        <v>224.07</v>
      </c>
      <c r="AD416" s="1">
        <v>6309.13</v>
      </c>
      <c r="AE416">
        <v>588.77</v>
      </c>
      <c r="AF416" s="1">
        <v>200092.86</v>
      </c>
      <c r="AG416" t="s">
        <v>3</v>
      </c>
      <c r="AH416" s="1">
        <v>40090</v>
      </c>
      <c r="AI416" s="1">
        <v>66405.929999999993</v>
      </c>
      <c r="AJ416">
        <v>41.91</v>
      </c>
      <c r="AK416">
        <v>24.94</v>
      </c>
      <c r="AL416">
        <v>27.32</v>
      </c>
      <c r="AM416">
        <v>4.38</v>
      </c>
      <c r="AN416" s="1">
        <v>1545.26</v>
      </c>
      <c r="AO416">
        <v>1.0298</v>
      </c>
      <c r="AP416" s="1">
        <v>1469.01</v>
      </c>
      <c r="AQ416" s="1">
        <v>2087.52</v>
      </c>
      <c r="AR416" s="1">
        <v>6652.72</v>
      </c>
      <c r="AS416">
        <v>667.87</v>
      </c>
      <c r="AT416">
        <v>333.01</v>
      </c>
      <c r="AU416" s="1">
        <v>11210.12</v>
      </c>
      <c r="AV416" s="1">
        <v>4902.3599999999997</v>
      </c>
      <c r="AW416">
        <v>0.37769999999999998</v>
      </c>
      <c r="AX416" s="1">
        <v>5886.35</v>
      </c>
      <c r="AY416">
        <v>0.45350000000000001</v>
      </c>
      <c r="AZ416" s="1">
        <v>1652.96</v>
      </c>
      <c r="BA416">
        <v>0.1273</v>
      </c>
      <c r="BB416">
        <v>539.46</v>
      </c>
      <c r="BC416">
        <v>4.1599999999999998E-2</v>
      </c>
      <c r="BD416" s="1">
        <v>12981.14</v>
      </c>
      <c r="BE416" s="1">
        <v>4181.3900000000003</v>
      </c>
      <c r="BF416">
        <v>0.8528</v>
      </c>
      <c r="BG416">
        <v>0.5393</v>
      </c>
      <c r="BH416">
        <v>0.2238</v>
      </c>
      <c r="BI416">
        <v>0.18579999999999999</v>
      </c>
      <c r="BJ416">
        <v>3.1E-2</v>
      </c>
      <c r="BK416">
        <v>2.01E-2</v>
      </c>
    </row>
    <row r="417" spans="1:63" x14ac:dyDescent="0.25">
      <c r="A417" t="s">
        <v>418</v>
      </c>
      <c r="B417">
        <v>48215</v>
      </c>
      <c r="C417">
        <v>11.94</v>
      </c>
      <c r="D417">
        <v>220.52</v>
      </c>
      <c r="E417" s="1">
        <v>2633.3</v>
      </c>
      <c r="F417" s="1">
        <v>2618.3000000000002</v>
      </c>
      <c r="G417">
        <v>7.7600000000000002E-2</v>
      </c>
      <c r="H417">
        <v>5.0000000000000001E-4</v>
      </c>
      <c r="I417">
        <v>5.8999999999999997E-2</v>
      </c>
      <c r="J417">
        <v>8.9999999999999998E-4</v>
      </c>
      <c r="K417">
        <v>3.56E-2</v>
      </c>
      <c r="L417">
        <v>0.77249999999999996</v>
      </c>
      <c r="M417">
        <v>5.3900000000000003E-2</v>
      </c>
      <c r="N417">
        <v>7.3899999999999993E-2</v>
      </c>
      <c r="O417">
        <v>1.9800000000000002E-2</v>
      </c>
      <c r="P417">
        <v>0.1208</v>
      </c>
      <c r="Q417" s="1">
        <v>80830.259999999995</v>
      </c>
      <c r="R417">
        <v>0.14269999999999999</v>
      </c>
      <c r="S417">
        <v>0.16789999999999999</v>
      </c>
      <c r="T417">
        <v>0.68940000000000001</v>
      </c>
      <c r="U417">
        <v>18.329999999999998</v>
      </c>
      <c r="V417" s="1">
        <v>103739.82</v>
      </c>
      <c r="W417">
        <v>143.02000000000001</v>
      </c>
      <c r="X417" s="1">
        <v>288769.26</v>
      </c>
      <c r="Y417">
        <v>0.83779999999999999</v>
      </c>
      <c r="Z417">
        <v>0.1401</v>
      </c>
      <c r="AA417">
        <v>2.2100000000000002E-2</v>
      </c>
      <c r="AB417">
        <v>0.16220000000000001</v>
      </c>
      <c r="AC417">
        <v>288.77</v>
      </c>
      <c r="AD417" s="1">
        <v>13228.56</v>
      </c>
      <c r="AE417" s="1">
        <v>1370.52</v>
      </c>
      <c r="AF417" s="1">
        <v>306093.33</v>
      </c>
      <c r="AG417" t="s">
        <v>3</v>
      </c>
      <c r="AH417" s="1">
        <v>68013</v>
      </c>
      <c r="AI417" s="1">
        <v>186638.96</v>
      </c>
      <c r="AJ417">
        <v>97.37</v>
      </c>
      <c r="AK417">
        <v>46.26</v>
      </c>
      <c r="AL417">
        <v>61.22</v>
      </c>
      <c r="AM417">
        <v>4.99</v>
      </c>
      <c r="AN417" s="1">
        <v>3461.99</v>
      </c>
      <c r="AO417">
        <v>0.59230000000000005</v>
      </c>
      <c r="AP417" s="1">
        <v>2009.2</v>
      </c>
      <c r="AQ417" s="1">
        <v>2279.2600000000002</v>
      </c>
      <c r="AR417" s="1">
        <v>9443.4</v>
      </c>
      <c r="AS417" s="1">
        <v>1089.28</v>
      </c>
      <c r="AT417">
        <v>608</v>
      </c>
      <c r="AU417" s="1">
        <v>15429.15</v>
      </c>
      <c r="AV417" s="1">
        <v>2824.72</v>
      </c>
      <c r="AW417">
        <v>0.16669999999999999</v>
      </c>
      <c r="AX417" s="1">
        <v>12215.45</v>
      </c>
      <c r="AY417">
        <v>0.72070000000000001</v>
      </c>
      <c r="AZ417" s="1">
        <v>1502.72</v>
      </c>
      <c r="BA417">
        <v>8.8700000000000001E-2</v>
      </c>
      <c r="BB417">
        <v>405.57</v>
      </c>
      <c r="BC417">
        <v>2.3900000000000001E-2</v>
      </c>
      <c r="BD417" s="1">
        <v>16948.46</v>
      </c>
      <c r="BE417" s="1">
        <v>1070.0999999999999</v>
      </c>
      <c r="BF417">
        <v>6.6699999999999995E-2</v>
      </c>
      <c r="BG417">
        <v>0.60819999999999996</v>
      </c>
      <c r="BH417">
        <v>0.2132</v>
      </c>
      <c r="BI417">
        <v>0.13289999999999999</v>
      </c>
      <c r="BJ417">
        <v>2.9000000000000001E-2</v>
      </c>
      <c r="BK417">
        <v>1.67E-2</v>
      </c>
    </row>
    <row r="418" spans="1:63" x14ac:dyDescent="0.25">
      <c r="A418" t="s">
        <v>419</v>
      </c>
      <c r="B418">
        <v>49379</v>
      </c>
      <c r="C418">
        <v>59.67</v>
      </c>
      <c r="D418">
        <v>29.02</v>
      </c>
      <c r="E418" s="1">
        <v>1731.39</v>
      </c>
      <c r="F418" s="1">
        <v>1694.27</v>
      </c>
      <c r="G418">
        <v>1.03E-2</v>
      </c>
      <c r="H418">
        <v>6.9999999999999999E-4</v>
      </c>
      <c r="I418">
        <v>1.9599999999999999E-2</v>
      </c>
      <c r="J418">
        <v>1.1000000000000001E-3</v>
      </c>
      <c r="K418">
        <v>5.8200000000000002E-2</v>
      </c>
      <c r="L418">
        <v>0.86399999999999999</v>
      </c>
      <c r="M418">
        <v>4.6199999999999998E-2</v>
      </c>
      <c r="N418">
        <v>0.28039999999999998</v>
      </c>
      <c r="O418">
        <v>6.7999999999999996E-3</v>
      </c>
      <c r="P418">
        <v>0.11700000000000001</v>
      </c>
      <c r="Q418" s="1">
        <v>61286.97</v>
      </c>
      <c r="R418">
        <v>0.19900000000000001</v>
      </c>
      <c r="S418">
        <v>0.19320000000000001</v>
      </c>
      <c r="T418">
        <v>0.60780000000000001</v>
      </c>
      <c r="U418">
        <v>12.75</v>
      </c>
      <c r="V418" s="1">
        <v>79240</v>
      </c>
      <c r="W418">
        <v>131.87</v>
      </c>
      <c r="X418" s="1">
        <v>201437.75</v>
      </c>
      <c r="Y418">
        <v>0.70640000000000003</v>
      </c>
      <c r="Z418">
        <v>0.18429999999999999</v>
      </c>
      <c r="AA418">
        <v>0.1094</v>
      </c>
      <c r="AB418">
        <v>0.29360000000000003</v>
      </c>
      <c r="AC418">
        <v>201.44</v>
      </c>
      <c r="AD418" s="1">
        <v>6758.92</v>
      </c>
      <c r="AE418">
        <v>630.30999999999995</v>
      </c>
      <c r="AF418" s="1">
        <v>183269.39</v>
      </c>
      <c r="AG418" t="s">
        <v>3</v>
      </c>
      <c r="AH418" s="1">
        <v>39629</v>
      </c>
      <c r="AI418" s="1">
        <v>67230.19</v>
      </c>
      <c r="AJ418">
        <v>48.68</v>
      </c>
      <c r="AK418">
        <v>30.11</v>
      </c>
      <c r="AL418">
        <v>36.049999999999997</v>
      </c>
      <c r="AM418">
        <v>4.8099999999999996</v>
      </c>
      <c r="AN418" s="1">
        <v>1808.37</v>
      </c>
      <c r="AO418">
        <v>0.88119999999999998</v>
      </c>
      <c r="AP418" s="1">
        <v>1369.07</v>
      </c>
      <c r="AQ418" s="1">
        <v>1864.08</v>
      </c>
      <c r="AR418" s="1">
        <v>6575.38</v>
      </c>
      <c r="AS418">
        <v>617.54999999999995</v>
      </c>
      <c r="AT418">
        <v>360.94</v>
      </c>
      <c r="AU418" s="1">
        <v>10787.01</v>
      </c>
      <c r="AV418" s="1">
        <v>4488.16</v>
      </c>
      <c r="AW418">
        <v>0.35749999999999998</v>
      </c>
      <c r="AX418" s="1">
        <v>5986.86</v>
      </c>
      <c r="AY418">
        <v>0.47689999999999999</v>
      </c>
      <c r="AZ418" s="1">
        <v>1492.98</v>
      </c>
      <c r="BA418">
        <v>0.11890000000000001</v>
      </c>
      <c r="BB418">
        <v>586.97</v>
      </c>
      <c r="BC418">
        <v>4.6800000000000001E-2</v>
      </c>
      <c r="BD418" s="1">
        <v>12554.97</v>
      </c>
      <c r="BE418" s="1">
        <v>3007.95</v>
      </c>
      <c r="BF418">
        <v>0.58399999999999996</v>
      </c>
      <c r="BG418">
        <v>0.53939999999999999</v>
      </c>
      <c r="BH418">
        <v>0.2135</v>
      </c>
      <c r="BI418">
        <v>0.2009</v>
      </c>
      <c r="BJ418">
        <v>3.1399999999999997E-2</v>
      </c>
      <c r="BK418">
        <v>1.49E-2</v>
      </c>
    </row>
    <row r="419" spans="1:63" x14ac:dyDescent="0.25">
      <c r="A419" t="s">
        <v>420</v>
      </c>
      <c r="B419">
        <v>49387</v>
      </c>
      <c r="C419">
        <v>50.43</v>
      </c>
      <c r="D419">
        <v>11.37</v>
      </c>
      <c r="E419">
        <v>573.30999999999995</v>
      </c>
      <c r="F419">
        <v>626.55999999999995</v>
      </c>
      <c r="G419">
        <v>3.0000000000000001E-3</v>
      </c>
      <c r="H419">
        <v>8.9999999999999998E-4</v>
      </c>
      <c r="I419">
        <v>4.5999999999999999E-3</v>
      </c>
      <c r="J419">
        <v>0</v>
      </c>
      <c r="K419">
        <v>1.38E-2</v>
      </c>
      <c r="L419">
        <v>0.96599999999999997</v>
      </c>
      <c r="M419">
        <v>1.1599999999999999E-2</v>
      </c>
      <c r="N419">
        <v>0.1419</v>
      </c>
      <c r="O419">
        <v>1.6999999999999999E-3</v>
      </c>
      <c r="P419">
        <v>0.1167</v>
      </c>
      <c r="Q419" s="1">
        <v>58488.79</v>
      </c>
      <c r="R419">
        <v>0.16239999999999999</v>
      </c>
      <c r="S419">
        <v>0.2046</v>
      </c>
      <c r="T419">
        <v>0.63290000000000002</v>
      </c>
      <c r="U419">
        <v>5.49</v>
      </c>
      <c r="V419" s="1">
        <v>74244.44</v>
      </c>
      <c r="W419">
        <v>101.57</v>
      </c>
      <c r="X419" s="1">
        <v>175001.31</v>
      </c>
      <c r="Y419">
        <v>0.83709999999999996</v>
      </c>
      <c r="Z419">
        <v>6.9000000000000006E-2</v>
      </c>
      <c r="AA419">
        <v>9.3899999999999997E-2</v>
      </c>
      <c r="AB419">
        <v>0.16289999999999999</v>
      </c>
      <c r="AC419">
        <v>175</v>
      </c>
      <c r="AD419" s="1">
        <v>4472.03</v>
      </c>
      <c r="AE419">
        <v>505.39</v>
      </c>
      <c r="AF419" s="1">
        <v>156430.56</v>
      </c>
      <c r="AG419" t="s">
        <v>3</v>
      </c>
      <c r="AH419" s="1">
        <v>41257</v>
      </c>
      <c r="AI419" s="1">
        <v>66525.960000000006</v>
      </c>
      <c r="AJ419">
        <v>36.17</v>
      </c>
      <c r="AK419">
        <v>23.84</v>
      </c>
      <c r="AL419">
        <v>27.38</v>
      </c>
      <c r="AM419">
        <v>5.05</v>
      </c>
      <c r="AN419" s="1">
        <v>2085.58</v>
      </c>
      <c r="AO419">
        <v>1.2522</v>
      </c>
      <c r="AP419" s="1">
        <v>1790.15</v>
      </c>
      <c r="AQ419" s="1">
        <v>2049.5500000000002</v>
      </c>
      <c r="AR419" s="1">
        <v>7168.38</v>
      </c>
      <c r="AS419">
        <v>492.9</v>
      </c>
      <c r="AT419">
        <v>419.59</v>
      </c>
      <c r="AU419" s="1">
        <v>11920.57</v>
      </c>
      <c r="AV419" s="1">
        <v>6050.1</v>
      </c>
      <c r="AW419">
        <v>0.44990000000000002</v>
      </c>
      <c r="AX419" s="1">
        <v>4949.8599999999997</v>
      </c>
      <c r="AY419">
        <v>0.36809999999999998</v>
      </c>
      <c r="AZ419" s="1">
        <v>1974.69</v>
      </c>
      <c r="BA419">
        <v>0.14680000000000001</v>
      </c>
      <c r="BB419">
        <v>472.75</v>
      </c>
      <c r="BC419">
        <v>3.5200000000000002E-2</v>
      </c>
      <c r="BD419" s="1">
        <v>13447.41</v>
      </c>
      <c r="BE419" s="1">
        <v>6371.06</v>
      </c>
      <c r="BF419">
        <v>1.6160000000000001</v>
      </c>
      <c r="BG419">
        <v>0.55300000000000005</v>
      </c>
      <c r="BH419">
        <v>0.2387</v>
      </c>
      <c r="BI419">
        <v>0.15229999999999999</v>
      </c>
      <c r="BJ419">
        <v>3.2000000000000001E-2</v>
      </c>
      <c r="BK419">
        <v>2.4E-2</v>
      </c>
    </row>
    <row r="420" spans="1:63" x14ac:dyDescent="0.25">
      <c r="A420" t="s">
        <v>421</v>
      </c>
      <c r="B420">
        <v>44628</v>
      </c>
      <c r="C420">
        <v>12.29</v>
      </c>
      <c r="D420">
        <v>357.3</v>
      </c>
      <c r="E420" s="1">
        <v>4389.66</v>
      </c>
      <c r="F420" s="1">
        <v>3521.87</v>
      </c>
      <c r="G420">
        <v>2.8999999999999998E-3</v>
      </c>
      <c r="H420">
        <v>5.9999999999999995E-4</v>
      </c>
      <c r="I420">
        <v>0.41089999999999999</v>
      </c>
      <c r="J420">
        <v>1.6000000000000001E-3</v>
      </c>
      <c r="K420">
        <v>0.1242</v>
      </c>
      <c r="L420">
        <v>0.34399999999999997</v>
      </c>
      <c r="M420">
        <v>0.1158</v>
      </c>
      <c r="N420">
        <v>0.95799999999999996</v>
      </c>
      <c r="O420">
        <v>3.8399999999999997E-2</v>
      </c>
      <c r="P420">
        <v>0.19159999999999999</v>
      </c>
      <c r="Q420" s="1">
        <v>61803.67</v>
      </c>
      <c r="R420">
        <v>0.27639999999999998</v>
      </c>
      <c r="S420">
        <v>0.1986</v>
      </c>
      <c r="T420">
        <v>0.52500000000000002</v>
      </c>
      <c r="U420">
        <v>31.35</v>
      </c>
      <c r="V420" s="1">
        <v>84876.4</v>
      </c>
      <c r="W420">
        <v>137.9</v>
      </c>
      <c r="X420" s="1">
        <v>83599.710000000006</v>
      </c>
      <c r="Y420">
        <v>0.63939999999999997</v>
      </c>
      <c r="Z420">
        <v>0.29149999999999998</v>
      </c>
      <c r="AA420">
        <v>6.9099999999999995E-2</v>
      </c>
      <c r="AB420">
        <v>0.36059999999999998</v>
      </c>
      <c r="AC420">
        <v>83.6</v>
      </c>
      <c r="AD420" s="1">
        <v>3759.14</v>
      </c>
      <c r="AE420">
        <v>459.42</v>
      </c>
      <c r="AF420" s="1">
        <v>72589.14</v>
      </c>
      <c r="AG420" t="s">
        <v>3</v>
      </c>
      <c r="AH420" s="1">
        <v>26864</v>
      </c>
      <c r="AI420" s="1">
        <v>39520.370000000003</v>
      </c>
      <c r="AJ420">
        <v>61.58</v>
      </c>
      <c r="AK420">
        <v>41.35</v>
      </c>
      <c r="AL420">
        <v>46.27</v>
      </c>
      <c r="AM420">
        <v>4.7300000000000004</v>
      </c>
      <c r="AN420">
        <v>1.22</v>
      </c>
      <c r="AO420">
        <v>1.1445000000000001</v>
      </c>
      <c r="AP420" s="1">
        <v>1903.53</v>
      </c>
      <c r="AQ420" s="1">
        <v>2599.3200000000002</v>
      </c>
      <c r="AR420" s="1">
        <v>7560.69</v>
      </c>
      <c r="AS420">
        <v>925.36</v>
      </c>
      <c r="AT420">
        <v>502.04</v>
      </c>
      <c r="AU420" s="1">
        <v>13490.94</v>
      </c>
      <c r="AV420" s="1">
        <v>9932.32</v>
      </c>
      <c r="AW420">
        <v>0.59089999999999998</v>
      </c>
      <c r="AX420" s="1">
        <v>4221.04</v>
      </c>
      <c r="AY420">
        <v>0.25109999999999999</v>
      </c>
      <c r="AZ420">
        <v>922.93</v>
      </c>
      <c r="BA420">
        <v>5.4899999999999997E-2</v>
      </c>
      <c r="BB420" s="1">
        <v>1733</v>
      </c>
      <c r="BC420">
        <v>0.1031</v>
      </c>
      <c r="BD420" s="1">
        <v>16809.29</v>
      </c>
      <c r="BE420" s="1">
        <v>5935.28</v>
      </c>
      <c r="BF420">
        <v>3.0886</v>
      </c>
      <c r="BG420">
        <v>0.47470000000000001</v>
      </c>
      <c r="BH420">
        <v>0.185</v>
      </c>
      <c r="BI420">
        <v>0.30220000000000002</v>
      </c>
      <c r="BJ420">
        <v>2.4799999999999999E-2</v>
      </c>
      <c r="BK420">
        <v>1.3299999999999999E-2</v>
      </c>
    </row>
    <row r="421" spans="1:63" x14ac:dyDescent="0.25">
      <c r="A421" t="s">
        <v>422</v>
      </c>
      <c r="B421">
        <v>49510</v>
      </c>
      <c r="C421">
        <v>156.33000000000001</v>
      </c>
      <c r="D421">
        <v>8.6300000000000008</v>
      </c>
      <c r="E421" s="1">
        <v>1349.4</v>
      </c>
      <c r="F421" s="1">
        <v>1268.9000000000001</v>
      </c>
      <c r="G421">
        <v>1.8E-3</v>
      </c>
      <c r="H421">
        <v>2.9999999999999997E-4</v>
      </c>
      <c r="I421">
        <v>9.5999999999999992E-3</v>
      </c>
      <c r="J421">
        <v>1.1000000000000001E-3</v>
      </c>
      <c r="K421">
        <v>8.8999999999999999E-3</v>
      </c>
      <c r="L421">
        <v>0.95269999999999999</v>
      </c>
      <c r="M421">
        <v>2.5700000000000001E-2</v>
      </c>
      <c r="N421">
        <v>0.88419999999999999</v>
      </c>
      <c r="O421">
        <v>2.9999999999999997E-4</v>
      </c>
      <c r="P421">
        <v>0.1741</v>
      </c>
      <c r="Q421" s="1">
        <v>57152.71</v>
      </c>
      <c r="R421">
        <v>0.1971</v>
      </c>
      <c r="S421">
        <v>0.18229999999999999</v>
      </c>
      <c r="T421">
        <v>0.62060000000000004</v>
      </c>
      <c r="U421">
        <v>12.56</v>
      </c>
      <c r="V421" s="1">
        <v>76092.19</v>
      </c>
      <c r="W421">
        <v>103.02</v>
      </c>
      <c r="X421" s="1">
        <v>149390.95000000001</v>
      </c>
      <c r="Y421">
        <v>0.57020000000000004</v>
      </c>
      <c r="Z421">
        <v>9.7900000000000001E-2</v>
      </c>
      <c r="AA421">
        <v>0.33189999999999997</v>
      </c>
      <c r="AB421">
        <v>0.42980000000000002</v>
      </c>
      <c r="AC421">
        <v>149.38999999999999</v>
      </c>
      <c r="AD421" s="1">
        <v>3488.12</v>
      </c>
      <c r="AE421">
        <v>311.81</v>
      </c>
      <c r="AF421" s="1">
        <v>127046.83</v>
      </c>
      <c r="AG421" t="s">
        <v>3</v>
      </c>
      <c r="AH421" s="1">
        <v>31214</v>
      </c>
      <c r="AI421" s="1">
        <v>47260.72</v>
      </c>
      <c r="AJ421">
        <v>27.66</v>
      </c>
      <c r="AK421">
        <v>21.83</v>
      </c>
      <c r="AL421">
        <v>23.54</v>
      </c>
      <c r="AM421">
        <v>3.64</v>
      </c>
      <c r="AN421">
        <v>0</v>
      </c>
      <c r="AO421">
        <v>0.78239999999999998</v>
      </c>
      <c r="AP421" s="1">
        <v>1822.29</v>
      </c>
      <c r="AQ421" s="1">
        <v>2842.95</v>
      </c>
      <c r="AR421" s="1">
        <v>7803.79</v>
      </c>
      <c r="AS421">
        <v>662.66</v>
      </c>
      <c r="AT421">
        <v>351.3</v>
      </c>
      <c r="AU421" s="1">
        <v>13482.99</v>
      </c>
      <c r="AV421" s="1">
        <v>10076.879999999999</v>
      </c>
      <c r="AW421">
        <v>0.62780000000000002</v>
      </c>
      <c r="AX421" s="1">
        <v>3084.43</v>
      </c>
      <c r="AY421">
        <v>0.19220000000000001</v>
      </c>
      <c r="AZ421" s="1">
        <v>1264.3599999999999</v>
      </c>
      <c r="BA421">
        <v>7.8799999999999995E-2</v>
      </c>
      <c r="BB421" s="1">
        <v>1624.64</v>
      </c>
      <c r="BC421">
        <v>0.1012</v>
      </c>
      <c r="BD421" s="1">
        <v>16050.32</v>
      </c>
      <c r="BE421" s="1">
        <v>8537.51</v>
      </c>
      <c r="BF421">
        <v>3.5621999999999998</v>
      </c>
      <c r="BG421">
        <v>0.51170000000000004</v>
      </c>
      <c r="BH421">
        <v>0.24299999999999999</v>
      </c>
      <c r="BI421">
        <v>0.18740000000000001</v>
      </c>
      <c r="BJ421">
        <v>3.5200000000000002E-2</v>
      </c>
      <c r="BK421">
        <v>2.2599999999999999E-2</v>
      </c>
    </row>
    <row r="422" spans="1:63" x14ac:dyDescent="0.25">
      <c r="A422" t="s">
        <v>423</v>
      </c>
      <c r="B422">
        <v>49395</v>
      </c>
      <c r="C422">
        <v>64.709999999999994</v>
      </c>
      <c r="D422">
        <v>9.6300000000000008</v>
      </c>
      <c r="E422">
        <v>623</v>
      </c>
      <c r="F422">
        <v>635.44000000000005</v>
      </c>
      <c r="G422">
        <v>2.3E-3</v>
      </c>
      <c r="H422">
        <v>5.0000000000000001E-4</v>
      </c>
      <c r="I422">
        <v>8.6999999999999994E-3</v>
      </c>
      <c r="J422">
        <v>5.9999999999999995E-4</v>
      </c>
      <c r="K422">
        <v>3.1600000000000003E-2</v>
      </c>
      <c r="L422">
        <v>0.93289999999999995</v>
      </c>
      <c r="M422">
        <v>2.3300000000000001E-2</v>
      </c>
      <c r="N422">
        <v>0.26600000000000001</v>
      </c>
      <c r="O422">
        <v>1.2999999999999999E-3</v>
      </c>
      <c r="P422">
        <v>0.13539999999999999</v>
      </c>
      <c r="Q422" s="1">
        <v>56949.96</v>
      </c>
      <c r="R422">
        <v>0.1792</v>
      </c>
      <c r="S422">
        <v>0.16420000000000001</v>
      </c>
      <c r="T422">
        <v>0.65669999999999995</v>
      </c>
      <c r="U422">
        <v>6.79</v>
      </c>
      <c r="V422" s="1">
        <v>70497.73</v>
      </c>
      <c r="W422">
        <v>88.15</v>
      </c>
      <c r="X422" s="1">
        <v>214243.1</v>
      </c>
      <c r="Y422">
        <v>0.70409999999999995</v>
      </c>
      <c r="Z422">
        <v>5.0900000000000001E-2</v>
      </c>
      <c r="AA422">
        <v>0.24510000000000001</v>
      </c>
      <c r="AB422">
        <v>0.2959</v>
      </c>
      <c r="AC422">
        <v>214.24</v>
      </c>
      <c r="AD422" s="1">
        <v>6433.73</v>
      </c>
      <c r="AE422">
        <v>573.02</v>
      </c>
      <c r="AF422" s="1">
        <v>166933.07999999999</v>
      </c>
      <c r="AG422" t="s">
        <v>3</v>
      </c>
      <c r="AH422" s="1">
        <v>37813</v>
      </c>
      <c r="AI422" s="1">
        <v>59075.22</v>
      </c>
      <c r="AJ422">
        <v>38.78</v>
      </c>
      <c r="AK422">
        <v>24.76</v>
      </c>
      <c r="AL422">
        <v>28.68</v>
      </c>
      <c r="AM422">
        <v>4.8</v>
      </c>
      <c r="AN422" s="1">
        <v>1860.1</v>
      </c>
      <c r="AO422">
        <v>1.3644000000000001</v>
      </c>
      <c r="AP422" s="1">
        <v>2012.03</v>
      </c>
      <c r="AQ422" s="1">
        <v>2250.91</v>
      </c>
      <c r="AR422" s="1">
        <v>7357.28</v>
      </c>
      <c r="AS422">
        <v>652.97</v>
      </c>
      <c r="AT422">
        <v>422.22</v>
      </c>
      <c r="AU422" s="1">
        <v>12695.41</v>
      </c>
      <c r="AV422" s="1">
        <v>6324.89</v>
      </c>
      <c r="AW422">
        <v>0.41370000000000001</v>
      </c>
      <c r="AX422" s="1">
        <v>6190.99</v>
      </c>
      <c r="AY422">
        <v>0.40489999999999998</v>
      </c>
      <c r="AZ422" s="1">
        <v>2150.61</v>
      </c>
      <c r="BA422">
        <v>0.14069999999999999</v>
      </c>
      <c r="BB422">
        <v>623.41999999999996</v>
      </c>
      <c r="BC422">
        <v>4.0800000000000003E-2</v>
      </c>
      <c r="BD422" s="1">
        <v>15289.92</v>
      </c>
      <c r="BE422" s="1">
        <v>5856.36</v>
      </c>
      <c r="BF422">
        <v>1.56</v>
      </c>
      <c r="BG422">
        <v>0.53180000000000005</v>
      </c>
      <c r="BH422">
        <v>0.21329999999999999</v>
      </c>
      <c r="BI422">
        <v>0.19700000000000001</v>
      </c>
      <c r="BJ422">
        <v>3.04E-2</v>
      </c>
      <c r="BK422">
        <v>2.75E-2</v>
      </c>
    </row>
    <row r="423" spans="1:63" x14ac:dyDescent="0.25">
      <c r="A423" t="s">
        <v>424</v>
      </c>
      <c r="B423">
        <v>48579</v>
      </c>
      <c r="C423">
        <v>118.1</v>
      </c>
      <c r="D423">
        <v>7.5</v>
      </c>
      <c r="E423">
        <v>885.55</v>
      </c>
      <c r="F423">
        <v>904.85</v>
      </c>
      <c r="G423">
        <v>1.6000000000000001E-3</v>
      </c>
      <c r="H423">
        <v>8.9999999999999998E-4</v>
      </c>
      <c r="I423">
        <v>5.7999999999999996E-3</v>
      </c>
      <c r="J423">
        <v>1.2999999999999999E-3</v>
      </c>
      <c r="K423">
        <v>1.3299999999999999E-2</v>
      </c>
      <c r="L423">
        <v>0.96009999999999995</v>
      </c>
      <c r="M423">
        <v>1.7000000000000001E-2</v>
      </c>
      <c r="N423">
        <v>0.33579999999999999</v>
      </c>
      <c r="O423">
        <v>1.5E-3</v>
      </c>
      <c r="P423">
        <v>0.14649999999999999</v>
      </c>
      <c r="Q423" s="1">
        <v>56700.31</v>
      </c>
      <c r="R423">
        <v>0.2072</v>
      </c>
      <c r="S423">
        <v>0.1885</v>
      </c>
      <c r="T423">
        <v>0.60440000000000005</v>
      </c>
      <c r="U423">
        <v>8.5500000000000007</v>
      </c>
      <c r="V423" s="1">
        <v>70170.31</v>
      </c>
      <c r="W423">
        <v>99.63</v>
      </c>
      <c r="X423" s="1">
        <v>249535.91</v>
      </c>
      <c r="Y423">
        <v>0.56210000000000004</v>
      </c>
      <c r="Z423">
        <v>8.7800000000000003E-2</v>
      </c>
      <c r="AA423">
        <v>0.35010000000000002</v>
      </c>
      <c r="AB423">
        <v>0.43790000000000001</v>
      </c>
      <c r="AC423">
        <v>249.54</v>
      </c>
      <c r="AD423" s="1">
        <v>7367.83</v>
      </c>
      <c r="AE423">
        <v>494.36</v>
      </c>
      <c r="AF423" s="1">
        <v>187819.25</v>
      </c>
      <c r="AG423" t="s">
        <v>3</v>
      </c>
      <c r="AH423" s="1">
        <v>35252</v>
      </c>
      <c r="AI423" s="1">
        <v>55198.42</v>
      </c>
      <c r="AJ423">
        <v>37.19</v>
      </c>
      <c r="AK423">
        <v>24.61</v>
      </c>
      <c r="AL423">
        <v>27.35</v>
      </c>
      <c r="AM423">
        <v>4.63</v>
      </c>
      <c r="AN423" s="1">
        <v>1491.05</v>
      </c>
      <c r="AO423">
        <v>1.3302</v>
      </c>
      <c r="AP423" s="1">
        <v>1864.25</v>
      </c>
      <c r="AQ423" s="1">
        <v>2388.17</v>
      </c>
      <c r="AR423" s="1">
        <v>7189.55</v>
      </c>
      <c r="AS423">
        <v>650.9</v>
      </c>
      <c r="AT423">
        <v>379.97</v>
      </c>
      <c r="AU423" s="1">
        <v>12472.83</v>
      </c>
      <c r="AV423" s="1">
        <v>6498.76</v>
      </c>
      <c r="AW423">
        <v>0.42520000000000002</v>
      </c>
      <c r="AX423" s="1">
        <v>6184.6</v>
      </c>
      <c r="AY423">
        <v>0.40460000000000002</v>
      </c>
      <c r="AZ423" s="1">
        <v>1872.97</v>
      </c>
      <c r="BA423">
        <v>0.1225</v>
      </c>
      <c r="BB423">
        <v>728.87</v>
      </c>
      <c r="BC423">
        <v>4.7699999999999999E-2</v>
      </c>
      <c r="BD423" s="1">
        <v>15285.2</v>
      </c>
      <c r="BE423" s="1">
        <v>5940.84</v>
      </c>
      <c r="BF423">
        <v>1.7618</v>
      </c>
      <c r="BG423">
        <v>0.51359999999999995</v>
      </c>
      <c r="BH423">
        <v>0.2326</v>
      </c>
      <c r="BI423">
        <v>0.18690000000000001</v>
      </c>
      <c r="BJ423">
        <v>3.2000000000000001E-2</v>
      </c>
      <c r="BK423">
        <v>3.4799999999999998E-2</v>
      </c>
    </row>
    <row r="424" spans="1:63" x14ac:dyDescent="0.25">
      <c r="A424" t="s">
        <v>425</v>
      </c>
      <c r="B424">
        <v>44636</v>
      </c>
      <c r="C424">
        <v>26.71</v>
      </c>
      <c r="D424">
        <v>255.35</v>
      </c>
      <c r="E424" s="1">
        <v>6821.48</v>
      </c>
      <c r="F424" s="1">
        <v>6461.3</v>
      </c>
      <c r="G424">
        <v>2.9700000000000001E-2</v>
      </c>
      <c r="H424">
        <v>1.6000000000000001E-3</v>
      </c>
      <c r="I424">
        <v>0.1215</v>
      </c>
      <c r="J424">
        <v>1.4E-3</v>
      </c>
      <c r="K424">
        <v>7.8399999999999997E-2</v>
      </c>
      <c r="L424">
        <v>0.69169999999999998</v>
      </c>
      <c r="M424">
        <v>7.5700000000000003E-2</v>
      </c>
      <c r="N424">
        <v>0.46879999999999999</v>
      </c>
      <c r="O424">
        <v>3.6799999999999999E-2</v>
      </c>
      <c r="P424">
        <v>0.1575</v>
      </c>
      <c r="Q424" s="1">
        <v>67391.86</v>
      </c>
      <c r="R424">
        <v>0.19220000000000001</v>
      </c>
      <c r="S424">
        <v>0.2044</v>
      </c>
      <c r="T424">
        <v>0.60329999999999995</v>
      </c>
      <c r="U424">
        <v>39.950000000000003</v>
      </c>
      <c r="V424" s="1">
        <v>94238.84</v>
      </c>
      <c r="W424">
        <v>167.53</v>
      </c>
      <c r="X424" s="1">
        <v>158838.43</v>
      </c>
      <c r="Y424">
        <v>0.71589999999999998</v>
      </c>
      <c r="Z424">
        <v>0.2394</v>
      </c>
      <c r="AA424">
        <v>4.4699999999999997E-2</v>
      </c>
      <c r="AB424">
        <v>0.28410000000000002</v>
      </c>
      <c r="AC424">
        <v>158.84</v>
      </c>
      <c r="AD424" s="1">
        <v>6682.43</v>
      </c>
      <c r="AE424">
        <v>748.83</v>
      </c>
      <c r="AF424" s="1">
        <v>152675.94</v>
      </c>
      <c r="AG424" t="s">
        <v>3</v>
      </c>
      <c r="AH424" s="1">
        <v>36050</v>
      </c>
      <c r="AI424" s="1">
        <v>55908.85</v>
      </c>
      <c r="AJ424">
        <v>63.61</v>
      </c>
      <c r="AK424">
        <v>39</v>
      </c>
      <c r="AL424">
        <v>44.74</v>
      </c>
      <c r="AM424">
        <v>4.87</v>
      </c>
      <c r="AN424" s="1">
        <v>1124.25</v>
      </c>
      <c r="AO424">
        <v>0.96319999999999995</v>
      </c>
      <c r="AP424" s="1">
        <v>1477.31</v>
      </c>
      <c r="AQ424" s="1">
        <v>1984.02</v>
      </c>
      <c r="AR424" s="1">
        <v>7174.43</v>
      </c>
      <c r="AS424">
        <v>829.95</v>
      </c>
      <c r="AT424">
        <v>359.96</v>
      </c>
      <c r="AU424" s="1">
        <v>11825.67</v>
      </c>
      <c r="AV424" s="1">
        <v>5031.6899999999996</v>
      </c>
      <c r="AW424">
        <v>0.38390000000000002</v>
      </c>
      <c r="AX424" s="1">
        <v>6231.95</v>
      </c>
      <c r="AY424">
        <v>0.47549999999999998</v>
      </c>
      <c r="AZ424">
        <v>936.46</v>
      </c>
      <c r="BA424">
        <v>7.1499999999999994E-2</v>
      </c>
      <c r="BB424">
        <v>905.79</v>
      </c>
      <c r="BC424">
        <v>6.9099999999999995E-2</v>
      </c>
      <c r="BD424" s="1">
        <v>13105.9</v>
      </c>
      <c r="BE424" s="1">
        <v>3333.25</v>
      </c>
      <c r="BF424">
        <v>0.7389</v>
      </c>
      <c r="BG424">
        <v>0.57089999999999996</v>
      </c>
      <c r="BH424">
        <v>0.21909999999999999</v>
      </c>
      <c r="BI424">
        <v>0.1731</v>
      </c>
      <c r="BJ424">
        <v>2.24E-2</v>
      </c>
      <c r="BK424">
        <v>1.46E-2</v>
      </c>
    </row>
    <row r="425" spans="1:63" x14ac:dyDescent="0.25">
      <c r="A425" t="s">
        <v>426</v>
      </c>
      <c r="B425">
        <v>47597</v>
      </c>
      <c r="C425">
        <v>88.9</v>
      </c>
      <c r="D425">
        <v>8.43</v>
      </c>
      <c r="E425">
        <v>749.64</v>
      </c>
      <c r="F425">
        <v>765.35</v>
      </c>
      <c r="G425">
        <v>3.7000000000000002E-3</v>
      </c>
      <c r="H425">
        <v>2.9999999999999997E-4</v>
      </c>
      <c r="I425">
        <v>6.8999999999999999E-3</v>
      </c>
      <c r="J425">
        <v>6.9999999999999999E-4</v>
      </c>
      <c r="K425">
        <v>6.6799999999999998E-2</v>
      </c>
      <c r="L425">
        <v>0.89239999999999997</v>
      </c>
      <c r="M425">
        <v>2.92E-2</v>
      </c>
      <c r="N425">
        <v>0.31740000000000002</v>
      </c>
      <c r="O425">
        <v>3.3E-3</v>
      </c>
      <c r="P425">
        <v>0.1426</v>
      </c>
      <c r="Q425" s="1">
        <v>59067.47</v>
      </c>
      <c r="R425">
        <v>0.2</v>
      </c>
      <c r="S425">
        <v>0.1648</v>
      </c>
      <c r="T425">
        <v>0.63519999999999999</v>
      </c>
      <c r="U425">
        <v>8.66</v>
      </c>
      <c r="V425" s="1">
        <v>67087.17</v>
      </c>
      <c r="W425">
        <v>83.88</v>
      </c>
      <c r="X425" s="1">
        <v>216239.05</v>
      </c>
      <c r="Y425">
        <v>0.69950000000000001</v>
      </c>
      <c r="Z425">
        <v>4.7500000000000001E-2</v>
      </c>
      <c r="AA425">
        <v>0.25290000000000001</v>
      </c>
      <c r="AB425">
        <v>0.30049999999999999</v>
      </c>
      <c r="AC425">
        <v>216.24</v>
      </c>
      <c r="AD425" s="1">
        <v>6017.81</v>
      </c>
      <c r="AE425">
        <v>523.16</v>
      </c>
      <c r="AF425" s="1">
        <v>170747.49</v>
      </c>
      <c r="AG425" t="s">
        <v>3</v>
      </c>
      <c r="AH425" s="1">
        <v>36842</v>
      </c>
      <c r="AI425" s="1">
        <v>56828.94</v>
      </c>
      <c r="AJ425">
        <v>38.409999999999997</v>
      </c>
      <c r="AK425">
        <v>24.17</v>
      </c>
      <c r="AL425">
        <v>29.5</v>
      </c>
      <c r="AM425">
        <v>4.25</v>
      </c>
      <c r="AN425" s="1">
        <v>2016.11</v>
      </c>
      <c r="AO425">
        <v>1.5904</v>
      </c>
      <c r="AP425" s="1">
        <v>1821.32</v>
      </c>
      <c r="AQ425" s="1">
        <v>2351.75</v>
      </c>
      <c r="AR425" s="1">
        <v>7370.02</v>
      </c>
      <c r="AS425">
        <v>594.88</v>
      </c>
      <c r="AT425">
        <v>355.44</v>
      </c>
      <c r="AU425" s="1">
        <v>12493.41</v>
      </c>
      <c r="AV425" s="1">
        <v>6436.39</v>
      </c>
      <c r="AW425">
        <v>0.41980000000000001</v>
      </c>
      <c r="AX425" s="1">
        <v>6172.76</v>
      </c>
      <c r="AY425">
        <v>0.4027</v>
      </c>
      <c r="AZ425" s="1">
        <v>2017.99</v>
      </c>
      <c r="BA425">
        <v>0.13159999999999999</v>
      </c>
      <c r="BB425">
        <v>703.12</v>
      </c>
      <c r="BC425">
        <v>4.5900000000000003E-2</v>
      </c>
      <c r="BD425" s="1">
        <v>15330.25</v>
      </c>
      <c r="BE425" s="1">
        <v>5552.63</v>
      </c>
      <c r="BF425">
        <v>1.6737</v>
      </c>
      <c r="BG425">
        <v>0.52949999999999997</v>
      </c>
      <c r="BH425">
        <v>0.21310000000000001</v>
      </c>
      <c r="BI425">
        <v>0.19350000000000001</v>
      </c>
      <c r="BJ425">
        <v>3.0599999999999999E-2</v>
      </c>
      <c r="BK425">
        <v>3.3300000000000003E-2</v>
      </c>
    </row>
    <row r="426" spans="1:63" x14ac:dyDescent="0.25">
      <c r="A426" t="s">
        <v>427</v>
      </c>
      <c r="B426">
        <v>45575</v>
      </c>
      <c r="C426">
        <v>151.43</v>
      </c>
      <c r="D426">
        <v>10.74</v>
      </c>
      <c r="E426" s="1">
        <v>1626.03</v>
      </c>
      <c r="F426" s="1">
        <v>1538.49</v>
      </c>
      <c r="G426">
        <v>3.0000000000000001E-3</v>
      </c>
      <c r="H426">
        <v>5.9999999999999995E-4</v>
      </c>
      <c r="I426">
        <v>8.0999999999999996E-3</v>
      </c>
      <c r="J426">
        <v>8.0000000000000004E-4</v>
      </c>
      <c r="K426">
        <v>3.4000000000000002E-2</v>
      </c>
      <c r="L426">
        <v>0.91559999999999997</v>
      </c>
      <c r="M426">
        <v>3.7900000000000003E-2</v>
      </c>
      <c r="N426">
        <v>0.4728</v>
      </c>
      <c r="O426">
        <v>5.8999999999999999E-3</v>
      </c>
      <c r="P426">
        <v>0.16</v>
      </c>
      <c r="Q426" s="1">
        <v>56214.34</v>
      </c>
      <c r="R426">
        <v>0.22409999999999999</v>
      </c>
      <c r="S426">
        <v>0.1996</v>
      </c>
      <c r="T426">
        <v>0.57630000000000003</v>
      </c>
      <c r="U426">
        <v>12.05</v>
      </c>
      <c r="V426" s="1">
        <v>79837.899999999994</v>
      </c>
      <c r="W426">
        <v>129.77000000000001</v>
      </c>
      <c r="X426" s="1">
        <v>186165.85</v>
      </c>
      <c r="Y426">
        <v>0.6996</v>
      </c>
      <c r="Z426">
        <v>0.13489999999999999</v>
      </c>
      <c r="AA426">
        <v>0.16550000000000001</v>
      </c>
      <c r="AB426">
        <v>0.3004</v>
      </c>
      <c r="AC426">
        <v>186.17</v>
      </c>
      <c r="AD426" s="1">
        <v>5038.6000000000004</v>
      </c>
      <c r="AE426">
        <v>495.02</v>
      </c>
      <c r="AF426" s="1">
        <v>167224.41</v>
      </c>
      <c r="AG426" t="s">
        <v>3</v>
      </c>
      <c r="AH426" s="1">
        <v>32721</v>
      </c>
      <c r="AI426" s="1">
        <v>51387.38</v>
      </c>
      <c r="AJ426">
        <v>37.6</v>
      </c>
      <c r="AK426">
        <v>24.5</v>
      </c>
      <c r="AL426">
        <v>28.06</v>
      </c>
      <c r="AM426">
        <v>4.09</v>
      </c>
      <c r="AN426" s="1">
        <v>1348.65</v>
      </c>
      <c r="AO426">
        <v>1.2754000000000001</v>
      </c>
      <c r="AP426" s="1">
        <v>1552.77</v>
      </c>
      <c r="AQ426" s="1">
        <v>2179.02</v>
      </c>
      <c r="AR426" s="1">
        <v>6776.16</v>
      </c>
      <c r="AS426">
        <v>679.36</v>
      </c>
      <c r="AT426">
        <v>301.72000000000003</v>
      </c>
      <c r="AU426" s="1">
        <v>11489.03</v>
      </c>
      <c r="AV426" s="1">
        <v>6644.42</v>
      </c>
      <c r="AW426">
        <v>0.47289999999999999</v>
      </c>
      <c r="AX426" s="1">
        <v>4989.7299999999996</v>
      </c>
      <c r="AY426">
        <v>0.35520000000000002</v>
      </c>
      <c r="AZ426" s="1">
        <v>1367.36</v>
      </c>
      <c r="BA426">
        <v>9.7299999999999998E-2</v>
      </c>
      <c r="BB426" s="1">
        <v>1047.3800000000001</v>
      </c>
      <c r="BC426">
        <v>7.46E-2</v>
      </c>
      <c r="BD426" s="1">
        <v>14048.89</v>
      </c>
      <c r="BE426" s="1">
        <v>5439.96</v>
      </c>
      <c r="BF426">
        <v>1.7372000000000001</v>
      </c>
      <c r="BG426">
        <v>0.51859999999999995</v>
      </c>
      <c r="BH426">
        <v>0.2306</v>
      </c>
      <c r="BI426">
        <v>0.19589999999999999</v>
      </c>
      <c r="BJ426">
        <v>3.6999999999999998E-2</v>
      </c>
      <c r="BK426">
        <v>1.7899999999999999E-2</v>
      </c>
    </row>
    <row r="427" spans="1:63" x14ac:dyDescent="0.25">
      <c r="A427" t="s">
        <v>428</v>
      </c>
      <c r="B427">
        <v>46813</v>
      </c>
      <c r="C427">
        <v>43.33</v>
      </c>
      <c r="D427">
        <v>46.34</v>
      </c>
      <c r="E427" s="1">
        <v>2008</v>
      </c>
      <c r="F427" s="1">
        <v>1948.33</v>
      </c>
      <c r="G427">
        <v>1.0999999999999999E-2</v>
      </c>
      <c r="H427">
        <v>1E-3</v>
      </c>
      <c r="I427">
        <v>3.7400000000000003E-2</v>
      </c>
      <c r="J427">
        <v>1.1000000000000001E-3</v>
      </c>
      <c r="K427">
        <v>7.3599999999999999E-2</v>
      </c>
      <c r="L427">
        <v>0.81789999999999996</v>
      </c>
      <c r="M427">
        <v>5.8000000000000003E-2</v>
      </c>
      <c r="N427">
        <v>0.3377</v>
      </c>
      <c r="O427">
        <v>1.6799999999999999E-2</v>
      </c>
      <c r="P427">
        <v>0.1348</v>
      </c>
      <c r="Q427" s="1">
        <v>62874</v>
      </c>
      <c r="R427">
        <v>0.1928</v>
      </c>
      <c r="S427">
        <v>0.1908</v>
      </c>
      <c r="T427">
        <v>0.61629999999999996</v>
      </c>
      <c r="U427">
        <v>14.33</v>
      </c>
      <c r="V427" s="1">
        <v>78741.63</v>
      </c>
      <c r="W427">
        <v>135.76</v>
      </c>
      <c r="X427" s="1">
        <v>192328.1</v>
      </c>
      <c r="Y427">
        <v>0.69599999999999995</v>
      </c>
      <c r="Z427">
        <v>0.23089999999999999</v>
      </c>
      <c r="AA427">
        <v>7.3099999999999998E-2</v>
      </c>
      <c r="AB427">
        <v>0.30399999999999999</v>
      </c>
      <c r="AC427">
        <v>192.33</v>
      </c>
      <c r="AD427" s="1">
        <v>7058.85</v>
      </c>
      <c r="AE427">
        <v>646.47</v>
      </c>
      <c r="AF427" s="1">
        <v>184395.19</v>
      </c>
      <c r="AG427" t="s">
        <v>3</v>
      </c>
      <c r="AH427" s="1">
        <v>37415</v>
      </c>
      <c r="AI427" s="1">
        <v>63447.69</v>
      </c>
      <c r="AJ427">
        <v>53.99</v>
      </c>
      <c r="AK427">
        <v>33.06</v>
      </c>
      <c r="AL427">
        <v>41</v>
      </c>
      <c r="AM427">
        <v>4.8</v>
      </c>
      <c r="AN427" s="1">
        <v>2071.94</v>
      </c>
      <c r="AO427">
        <v>0.90469999999999995</v>
      </c>
      <c r="AP427" s="1">
        <v>1447.29</v>
      </c>
      <c r="AQ427" s="1">
        <v>1954.63</v>
      </c>
      <c r="AR427" s="1">
        <v>6754.17</v>
      </c>
      <c r="AS427">
        <v>659.52</v>
      </c>
      <c r="AT427">
        <v>341.46</v>
      </c>
      <c r="AU427" s="1">
        <v>11157.07</v>
      </c>
      <c r="AV427" s="1">
        <v>4461.3599999999997</v>
      </c>
      <c r="AW427">
        <v>0.35210000000000002</v>
      </c>
      <c r="AX427" s="1">
        <v>6291.03</v>
      </c>
      <c r="AY427">
        <v>0.4965</v>
      </c>
      <c r="AZ427" s="1">
        <v>1188.79</v>
      </c>
      <c r="BA427">
        <v>9.3799999999999994E-2</v>
      </c>
      <c r="BB427">
        <v>730.74</v>
      </c>
      <c r="BC427">
        <v>5.7700000000000001E-2</v>
      </c>
      <c r="BD427" s="1">
        <v>12671.91</v>
      </c>
      <c r="BE427" s="1">
        <v>2906.38</v>
      </c>
      <c r="BF427">
        <v>0.59470000000000001</v>
      </c>
      <c r="BG427">
        <v>0.54730000000000001</v>
      </c>
      <c r="BH427">
        <v>0.22239999999999999</v>
      </c>
      <c r="BI427">
        <v>0.1845</v>
      </c>
      <c r="BJ427">
        <v>2.92E-2</v>
      </c>
      <c r="BK427">
        <v>1.6500000000000001E-2</v>
      </c>
    </row>
    <row r="428" spans="1:63" x14ac:dyDescent="0.25">
      <c r="A428" t="s">
        <v>429</v>
      </c>
      <c r="B428">
        <v>45781</v>
      </c>
      <c r="C428">
        <v>68.099999999999994</v>
      </c>
      <c r="D428">
        <v>17.64</v>
      </c>
      <c r="E428" s="1">
        <v>1201.3499999999999</v>
      </c>
      <c r="F428" s="1">
        <v>1133.33</v>
      </c>
      <c r="G428">
        <v>2E-3</v>
      </c>
      <c r="H428">
        <v>6.9999999999999999E-4</v>
      </c>
      <c r="I428">
        <v>5.33E-2</v>
      </c>
      <c r="J428">
        <v>1.4E-3</v>
      </c>
      <c r="K428">
        <v>3.4700000000000002E-2</v>
      </c>
      <c r="L428">
        <v>0.84230000000000005</v>
      </c>
      <c r="M428">
        <v>6.5500000000000003E-2</v>
      </c>
      <c r="N428">
        <v>0.86260000000000003</v>
      </c>
      <c r="O428">
        <v>8.6E-3</v>
      </c>
      <c r="P428">
        <v>0.1784</v>
      </c>
      <c r="Q428" s="1">
        <v>56921.48</v>
      </c>
      <c r="R428">
        <v>0.22789999999999999</v>
      </c>
      <c r="S428">
        <v>0.2024</v>
      </c>
      <c r="T428">
        <v>0.56969999999999998</v>
      </c>
      <c r="U428">
        <v>10.65</v>
      </c>
      <c r="V428" s="1">
        <v>76853.05</v>
      </c>
      <c r="W428">
        <v>108.73</v>
      </c>
      <c r="X428" s="1">
        <v>139571.99</v>
      </c>
      <c r="Y428">
        <v>0.64490000000000003</v>
      </c>
      <c r="Z428">
        <v>0.16239999999999999</v>
      </c>
      <c r="AA428">
        <v>0.19259999999999999</v>
      </c>
      <c r="AB428">
        <v>0.35510000000000003</v>
      </c>
      <c r="AC428">
        <v>139.57</v>
      </c>
      <c r="AD428" s="1">
        <v>4004</v>
      </c>
      <c r="AE428">
        <v>396.14</v>
      </c>
      <c r="AF428" s="1">
        <v>114630.89</v>
      </c>
      <c r="AG428" t="s">
        <v>3</v>
      </c>
      <c r="AH428" s="1">
        <v>30086</v>
      </c>
      <c r="AI428" s="1">
        <v>45321.3</v>
      </c>
      <c r="AJ428">
        <v>41.28</v>
      </c>
      <c r="AK428">
        <v>25.69</v>
      </c>
      <c r="AL428">
        <v>30.24</v>
      </c>
      <c r="AM428">
        <v>4.62</v>
      </c>
      <c r="AN428" s="1">
        <v>1051.23</v>
      </c>
      <c r="AO428">
        <v>0.99719999999999998</v>
      </c>
      <c r="AP428" s="1">
        <v>1893.06</v>
      </c>
      <c r="AQ428" s="1">
        <v>2625.95</v>
      </c>
      <c r="AR428" s="1">
        <v>7652.48</v>
      </c>
      <c r="AS428">
        <v>700.59</v>
      </c>
      <c r="AT428">
        <v>351.49</v>
      </c>
      <c r="AU428" s="1">
        <v>13223.56</v>
      </c>
      <c r="AV428" s="1">
        <v>9123.99</v>
      </c>
      <c r="AW428">
        <v>0.59160000000000001</v>
      </c>
      <c r="AX428" s="1">
        <v>3614.79</v>
      </c>
      <c r="AY428">
        <v>0.2344</v>
      </c>
      <c r="AZ428" s="1">
        <v>1339.28</v>
      </c>
      <c r="BA428">
        <v>8.6800000000000002E-2</v>
      </c>
      <c r="BB428" s="1">
        <v>1344.79</v>
      </c>
      <c r="BC428">
        <v>8.72E-2</v>
      </c>
      <c r="BD428" s="1">
        <v>15422.85</v>
      </c>
      <c r="BE428" s="1">
        <v>7393.67</v>
      </c>
      <c r="BF428">
        <v>2.8742000000000001</v>
      </c>
      <c r="BG428">
        <v>0.50360000000000005</v>
      </c>
      <c r="BH428">
        <v>0.22770000000000001</v>
      </c>
      <c r="BI428">
        <v>0.21840000000000001</v>
      </c>
      <c r="BJ428">
        <v>3.2800000000000003E-2</v>
      </c>
      <c r="BK428">
        <v>1.7500000000000002E-2</v>
      </c>
    </row>
    <row r="429" spans="1:63" x14ac:dyDescent="0.25">
      <c r="A429" t="s">
        <v>430</v>
      </c>
      <c r="B429">
        <v>47902</v>
      </c>
      <c r="C429">
        <v>38.33</v>
      </c>
      <c r="D429">
        <v>53.37</v>
      </c>
      <c r="E429" s="1">
        <v>2045.89</v>
      </c>
      <c r="F429" s="1">
        <v>1996.2</v>
      </c>
      <c r="G429">
        <v>1.2500000000000001E-2</v>
      </c>
      <c r="H429">
        <v>1E-3</v>
      </c>
      <c r="I429">
        <v>3.7400000000000003E-2</v>
      </c>
      <c r="J429">
        <v>1.2999999999999999E-3</v>
      </c>
      <c r="K429">
        <v>6.0299999999999999E-2</v>
      </c>
      <c r="L429">
        <v>0.83550000000000002</v>
      </c>
      <c r="M429">
        <v>5.1900000000000002E-2</v>
      </c>
      <c r="N429">
        <v>0.31430000000000002</v>
      </c>
      <c r="O429">
        <v>1.66E-2</v>
      </c>
      <c r="P429">
        <v>0.13089999999999999</v>
      </c>
      <c r="Q429" s="1">
        <v>63497.18</v>
      </c>
      <c r="R429">
        <v>0.18579999999999999</v>
      </c>
      <c r="S429">
        <v>0.19059999999999999</v>
      </c>
      <c r="T429">
        <v>0.62350000000000005</v>
      </c>
      <c r="U429">
        <v>14.01</v>
      </c>
      <c r="V429" s="1">
        <v>81862.05</v>
      </c>
      <c r="W429">
        <v>141</v>
      </c>
      <c r="X429" s="1">
        <v>189643.06</v>
      </c>
      <c r="Y429">
        <v>0.69389999999999996</v>
      </c>
      <c r="Z429">
        <v>0.22639999999999999</v>
      </c>
      <c r="AA429">
        <v>7.9600000000000004E-2</v>
      </c>
      <c r="AB429">
        <v>0.30609999999999998</v>
      </c>
      <c r="AC429">
        <v>189.64</v>
      </c>
      <c r="AD429" s="1">
        <v>7067.88</v>
      </c>
      <c r="AE429">
        <v>656.41</v>
      </c>
      <c r="AF429" s="1">
        <v>182694.36</v>
      </c>
      <c r="AG429" t="s">
        <v>3</v>
      </c>
      <c r="AH429" s="1">
        <v>38363</v>
      </c>
      <c r="AI429" s="1">
        <v>65081.07</v>
      </c>
      <c r="AJ429">
        <v>54.36</v>
      </c>
      <c r="AK429">
        <v>33.54</v>
      </c>
      <c r="AL429">
        <v>40.21</v>
      </c>
      <c r="AM429">
        <v>4.78</v>
      </c>
      <c r="AN429" s="1">
        <v>2071.94</v>
      </c>
      <c r="AO429">
        <v>0.85580000000000001</v>
      </c>
      <c r="AP429" s="1">
        <v>1449.76</v>
      </c>
      <c r="AQ429" s="1">
        <v>1905.36</v>
      </c>
      <c r="AR429" s="1">
        <v>6573.68</v>
      </c>
      <c r="AS429">
        <v>641.11</v>
      </c>
      <c r="AT429">
        <v>345.17</v>
      </c>
      <c r="AU429" s="1">
        <v>10915.07</v>
      </c>
      <c r="AV429" s="1">
        <v>4223.24</v>
      </c>
      <c r="AW429">
        <v>0.33800000000000002</v>
      </c>
      <c r="AX429" s="1">
        <v>6271.18</v>
      </c>
      <c r="AY429">
        <v>0.50180000000000002</v>
      </c>
      <c r="AZ429" s="1">
        <v>1324.39</v>
      </c>
      <c r="BA429">
        <v>0.106</v>
      </c>
      <c r="BB429">
        <v>677.32</v>
      </c>
      <c r="BC429">
        <v>5.4199999999999998E-2</v>
      </c>
      <c r="BD429" s="1">
        <v>12496.13</v>
      </c>
      <c r="BE429" s="1">
        <v>2837.47</v>
      </c>
      <c r="BF429">
        <v>0.55559999999999998</v>
      </c>
      <c r="BG429">
        <v>0.54720000000000002</v>
      </c>
      <c r="BH429">
        <v>0.2205</v>
      </c>
      <c r="BI429">
        <v>0.18659999999999999</v>
      </c>
      <c r="BJ429">
        <v>2.9000000000000001E-2</v>
      </c>
      <c r="BK429">
        <v>1.66E-2</v>
      </c>
    </row>
    <row r="430" spans="1:63" x14ac:dyDescent="0.25">
      <c r="A430" t="s">
        <v>431</v>
      </c>
      <c r="B430">
        <v>49924</v>
      </c>
      <c r="C430">
        <v>33.520000000000003</v>
      </c>
      <c r="D430">
        <v>130.63</v>
      </c>
      <c r="E430" s="1">
        <v>4379.1400000000003</v>
      </c>
      <c r="F430" s="1">
        <v>4202.22</v>
      </c>
      <c r="G430">
        <v>1.7299999999999999E-2</v>
      </c>
      <c r="H430">
        <v>1E-3</v>
      </c>
      <c r="I430">
        <v>5.1999999999999998E-2</v>
      </c>
      <c r="J430">
        <v>1.4E-3</v>
      </c>
      <c r="K430">
        <v>5.62E-2</v>
      </c>
      <c r="L430">
        <v>0.81059999999999999</v>
      </c>
      <c r="M430">
        <v>6.1499999999999999E-2</v>
      </c>
      <c r="N430">
        <v>0.41270000000000001</v>
      </c>
      <c r="O430">
        <v>2.06E-2</v>
      </c>
      <c r="P430">
        <v>0.15140000000000001</v>
      </c>
      <c r="Q430" s="1">
        <v>66156.7</v>
      </c>
      <c r="R430">
        <v>0.1658</v>
      </c>
      <c r="S430">
        <v>0.17510000000000001</v>
      </c>
      <c r="T430">
        <v>0.65900000000000003</v>
      </c>
      <c r="U430">
        <v>27.37</v>
      </c>
      <c r="V430" s="1">
        <v>94067.59</v>
      </c>
      <c r="W430">
        <v>156.55000000000001</v>
      </c>
      <c r="X430" s="1">
        <v>174751.92</v>
      </c>
      <c r="Y430">
        <v>0.70779999999999998</v>
      </c>
      <c r="Z430">
        <v>0.24340000000000001</v>
      </c>
      <c r="AA430">
        <v>4.8899999999999999E-2</v>
      </c>
      <c r="AB430">
        <v>0.29220000000000002</v>
      </c>
      <c r="AC430">
        <v>174.75</v>
      </c>
      <c r="AD430" s="1">
        <v>6417.98</v>
      </c>
      <c r="AE430">
        <v>691</v>
      </c>
      <c r="AF430" s="1">
        <v>155509.31</v>
      </c>
      <c r="AG430" t="s">
        <v>3</v>
      </c>
      <c r="AH430" s="1">
        <v>35057</v>
      </c>
      <c r="AI430" s="1">
        <v>57431.33</v>
      </c>
      <c r="AJ430">
        <v>58.2</v>
      </c>
      <c r="AK430">
        <v>33.31</v>
      </c>
      <c r="AL430">
        <v>39.619999999999997</v>
      </c>
      <c r="AM430">
        <v>4.4400000000000004</v>
      </c>
      <c r="AN430" s="1">
        <v>1832.23</v>
      </c>
      <c r="AO430">
        <v>0.9748</v>
      </c>
      <c r="AP430" s="1">
        <v>1521.75</v>
      </c>
      <c r="AQ430" s="1">
        <v>1994.23</v>
      </c>
      <c r="AR430" s="1">
        <v>7021.58</v>
      </c>
      <c r="AS430">
        <v>766.05</v>
      </c>
      <c r="AT430">
        <v>333.98</v>
      </c>
      <c r="AU430" s="1">
        <v>11637.6</v>
      </c>
      <c r="AV430" s="1">
        <v>4874.0600000000004</v>
      </c>
      <c r="AW430">
        <v>0.38129999999999997</v>
      </c>
      <c r="AX430" s="1">
        <v>6160.16</v>
      </c>
      <c r="AY430">
        <v>0.4819</v>
      </c>
      <c r="AZ430">
        <v>934.63</v>
      </c>
      <c r="BA430">
        <v>7.3099999999999998E-2</v>
      </c>
      <c r="BB430">
        <v>813.83</v>
      </c>
      <c r="BC430">
        <v>6.3700000000000007E-2</v>
      </c>
      <c r="BD430" s="1">
        <v>12782.68</v>
      </c>
      <c r="BE430" s="1">
        <v>3304.29</v>
      </c>
      <c r="BF430">
        <v>0.70909999999999995</v>
      </c>
      <c r="BG430">
        <v>0.55989999999999995</v>
      </c>
      <c r="BH430">
        <v>0.2233</v>
      </c>
      <c r="BI430">
        <v>0.17849999999999999</v>
      </c>
      <c r="BJ430">
        <v>2.4299999999999999E-2</v>
      </c>
      <c r="BK430">
        <v>1.3899999999999999E-2</v>
      </c>
    </row>
    <row r="431" spans="1:63" x14ac:dyDescent="0.25">
      <c r="A431" t="s">
        <v>432</v>
      </c>
      <c r="B431">
        <v>45583</v>
      </c>
      <c r="C431">
        <v>26.1</v>
      </c>
      <c r="D431">
        <v>192.94</v>
      </c>
      <c r="E431" s="1">
        <v>5034.82</v>
      </c>
      <c r="F431" s="1">
        <v>4944.83</v>
      </c>
      <c r="G431">
        <v>6.3799999999999996E-2</v>
      </c>
      <c r="H431">
        <v>8.9999999999999998E-4</v>
      </c>
      <c r="I431">
        <v>5.4300000000000001E-2</v>
      </c>
      <c r="J431">
        <v>8.0000000000000004E-4</v>
      </c>
      <c r="K431">
        <v>4.1200000000000001E-2</v>
      </c>
      <c r="L431">
        <v>0.78839999999999999</v>
      </c>
      <c r="M431">
        <v>5.0599999999999999E-2</v>
      </c>
      <c r="N431">
        <v>0.1386</v>
      </c>
      <c r="O431">
        <v>2.07E-2</v>
      </c>
      <c r="P431">
        <v>0.1153</v>
      </c>
      <c r="Q431" s="1">
        <v>74612.69</v>
      </c>
      <c r="R431">
        <v>0.15279999999999999</v>
      </c>
      <c r="S431">
        <v>0.1928</v>
      </c>
      <c r="T431">
        <v>0.65429999999999999</v>
      </c>
      <c r="U431">
        <v>28.64</v>
      </c>
      <c r="V431" s="1">
        <v>98864.87</v>
      </c>
      <c r="W431">
        <v>173.74</v>
      </c>
      <c r="X431" s="1">
        <v>246913.17</v>
      </c>
      <c r="Y431">
        <v>0.76090000000000002</v>
      </c>
      <c r="Z431">
        <v>0.2041</v>
      </c>
      <c r="AA431">
        <v>3.5000000000000003E-2</v>
      </c>
      <c r="AB431">
        <v>0.23910000000000001</v>
      </c>
      <c r="AC431">
        <v>246.91</v>
      </c>
      <c r="AD431" s="1">
        <v>10288.719999999999</v>
      </c>
      <c r="AE431">
        <v>976.27</v>
      </c>
      <c r="AF431" s="1">
        <v>251388.45</v>
      </c>
      <c r="AG431" t="s">
        <v>3</v>
      </c>
      <c r="AH431" s="1">
        <v>53946</v>
      </c>
      <c r="AI431" s="1">
        <v>105474.19</v>
      </c>
      <c r="AJ431">
        <v>70.11</v>
      </c>
      <c r="AK431">
        <v>39.47</v>
      </c>
      <c r="AL431">
        <v>45</v>
      </c>
      <c r="AM431">
        <v>5.04</v>
      </c>
      <c r="AN431" s="1">
        <v>1416.55</v>
      </c>
      <c r="AO431">
        <v>0.64359999999999995</v>
      </c>
      <c r="AP431" s="1">
        <v>1480.37</v>
      </c>
      <c r="AQ431" s="1">
        <v>2032.16</v>
      </c>
      <c r="AR431" s="1">
        <v>7535.35</v>
      </c>
      <c r="AS431">
        <v>872.02</v>
      </c>
      <c r="AT431">
        <v>362.59</v>
      </c>
      <c r="AU431" s="1">
        <v>12282.48</v>
      </c>
      <c r="AV431" s="1">
        <v>2770.63</v>
      </c>
      <c r="AW431">
        <v>0.2102</v>
      </c>
      <c r="AX431" s="1">
        <v>8955.82</v>
      </c>
      <c r="AY431">
        <v>0.6794</v>
      </c>
      <c r="AZ431" s="1">
        <v>1011.37</v>
      </c>
      <c r="BA431">
        <v>7.6700000000000004E-2</v>
      </c>
      <c r="BB431">
        <v>443.61</v>
      </c>
      <c r="BC431">
        <v>3.3700000000000001E-2</v>
      </c>
      <c r="BD431" s="1">
        <v>13181.44</v>
      </c>
      <c r="BE431" s="1">
        <v>1270.44</v>
      </c>
      <c r="BF431">
        <v>0.13139999999999999</v>
      </c>
      <c r="BG431">
        <v>0.60319999999999996</v>
      </c>
      <c r="BH431">
        <v>0.23530000000000001</v>
      </c>
      <c r="BI431">
        <v>0.11749999999999999</v>
      </c>
      <c r="BJ431">
        <v>2.63E-2</v>
      </c>
      <c r="BK431">
        <v>1.7600000000000001E-2</v>
      </c>
    </row>
    <row r="432" spans="1:63" x14ac:dyDescent="0.25">
      <c r="A432" t="s">
        <v>433</v>
      </c>
      <c r="B432">
        <v>47076</v>
      </c>
      <c r="C432">
        <v>72.900000000000006</v>
      </c>
      <c r="D432">
        <v>9.48</v>
      </c>
      <c r="E432">
        <v>691.49</v>
      </c>
      <c r="F432">
        <v>697.28</v>
      </c>
      <c r="G432">
        <v>5.3E-3</v>
      </c>
      <c r="H432">
        <v>2.0000000000000001E-4</v>
      </c>
      <c r="I432">
        <v>8.6E-3</v>
      </c>
      <c r="J432">
        <v>5.9999999999999995E-4</v>
      </c>
      <c r="K432">
        <v>7.1800000000000003E-2</v>
      </c>
      <c r="L432">
        <v>0.88759999999999994</v>
      </c>
      <c r="M432">
        <v>2.5899999999999999E-2</v>
      </c>
      <c r="N432">
        <v>0.28420000000000001</v>
      </c>
      <c r="O432">
        <v>6.7000000000000002E-3</v>
      </c>
      <c r="P432">
        <v>0.1295</v>
      </c>
      <c r="Q432" s="1">
        <v>57822.55</v>
      </c>
      <c r="R432">
        <v>0.19189999999999999</v>
      </c>
      <c r="S432">
        <v>0.18360000000000001</v>
      </c>
      <c r="T432">
        <v>0.62439999999999996</v>
      </c>
      <c r="U432">
        <v>7.98</v>
      </c>
      <c r="V432" s="1">
        <v>64504.36</v>
      </c>
      <c r="W432">
        <v>84.01</v>
      </c>
      <c r="X432" s="1">
        <v>226400.17</v>
      </c>
      <c r="Y432">
        <v>0.66379999999999995</v>
      </c>
      <c r="Z432">
        <v>8.4199999999999997E-2</v>
      </c>
      <c r="AA432">
        <v>0.252</v>
      </c>
      <c r="AB432">
        <v>0.3362</v>
      </c>
      <c r="AC432">
        <v>226.4</v>
      </c>
      <c r="AD432" s="1">
        <v>6769.85</v>
      </c>
      <c r="AE432">
        <v>564.55999999999995</v>
      </c>
      <c r="AF432" s="1">
        <v>178936.27</v>
      </c>
      <c r="AG432" t="s">
        <v>3</v>
      </c>
      <c r="AH432" s="1">
        <v>36422</v>
      </c>
      <c r="AI432" s="1">
        <v>58350.55</v>
      </c>
      <c r="AJ432">
        <v>41.35</v>
      </c>
      <c r="AK432">
        <v>25.15</v>
      </c>
      <c r="AL432">
        <v>31.01</v>
      </c>
      <c r="AM432">
        <v>4.3899999999999997</v>
      </c>
      <c r="AN432" s="1">
        <v>1705.14</v>
      </c>
      <c r="AO432">
        <v>1.4507000000000001</v>
      </c>
      <c r="AP432" s="1">
        <v>1808.88</v>
      </c>
      <c r="AQ432" s="1">
        <v>2315.71</v>
      </c>
      <c r="AR432" s="1">
        <v>7331.16</v>
      </c>
      <c r="AS432">
        <v>613.07000000000005</v>
      </c>
      <c r="AT432">
        <v>344.18</v>
      </c>
      <c r="AU432" s="1">
        <v>12413</v>
      </c>
      <c r="AV432" s="1">
        <v>6119.83</v>
      </c>
      <c r="AW432">
        <v>0.40450000000000003</v>
      </c>
      <c r="AX432" s="1">
        <v>6382.21</v>
      </c>
      <c r="AY432">
        <v>0.4219</v>
      </c>
      <c r="AZ432" s="1">
        <v>1929.61</v>
      </c>
      <c r="BA432">
        <v>0.12759999999999999</v>
      </c>
      <c r="BB432">
        <v>696.08</v>
      </c>
      <c r="BC432">
        <v>4.5999999999999999E-2</v>
      </c>
      <c r="BD432" s="1">
        <v>15127.73</v>
      </c>
      <c r="BE432" s="1">
        <v>5199.5200000000004</v>
      </c>
      <c r="BF432">
        <v>1.4382999999999999</v>
      </c>
      <c r="BG432">
        <v>0.52929999999999999</v>
      </c>
      <c r="BH432">
        <v>0.21579999999999999</v>
      </c>
      <c r="BI432">
        <v>0.19839999999999999</v>
      </c>
      <c r="BJ432">
        <v>2.98E-2</v>
      </c>
      <c r="BK432">
        <v>2.6700000000000002E-2</v>
      </c>
    </row>
    <row r="433" spans="1:63" x14ac:dyDescent="0.25">
      <c r="A433" t="s">
        <v>434</v>
      </c>
      <c r="B433">
        <v>46896</v>
      </c>
      <c r="C433">
        <v>35</v>
      </c>
      <c r="D433">
        <v>229.02</v>
      </c>
      <c r="E433" s="1">
        <v>8015.59</v>
      </c>
      <c r="F433" s="1">
        <v>7814.27</v>
      </c>
      <c r="G433">
        <v>5.3400000000000003E-2</v>
      </c>
      <c r="H433">
        <v>8.0000000000000004E-4</v>
      </c>
      <c r="I433">
        <v>0.1244</v>
      </c>
      <c r="J433">
        <v>1.1999999999999999E-3</v>
      </c>
      <c r="K433">
        <v>5.8400000000000001E-2</v>
      </c>
      <c r="L433">
        <v>0.7016</v>
      </c>
      <c r="M433">
        <v>6.0199999999999997E-2</v>
      </c>
      <c r="N433">
        <v>0.24460000000000001</v>
      </c>
      <c r="O433">
        <v>4.7199999999999999E-2</v>
      </c>
      <c r="P433">
        <v>0.1371</v>
      </c>
      <c r="Q433" s="1">
        <v>74725.8</v>
      </c>
      <c r="R433">
        <v>0.1777</v>
      </c>
      <c r="S433">
        <v>0.2072</v>
      </c>
      <c r="T433">
        <v>0.61499999999999999</v>
      </c>
      <c r="U433">
        <v>45.02</v>
      </c>
      <c r="V433" s="1">
        <v>99836.64</v>
      </c>
      <c r="W433">
        <v>175.54</v>
      </c>
      <c r="X433" s="1">
        <v>199972.67</v>
      </c>
      <c r="Y433">
        <v>0.76080000000000003</v>
      </c>
      <c r="Z433">
        <v>0.20630000000000001</v>
      </c>
      <c r="AA433">
        <v>3.2899999999999999E-2</v>
      </c>
      <c r="AB433">
        <v>0.2392</v>
      </c>
      <c r="AC433">
        <v>199.97</v>
      </c>
      <c r="AD433" s="1">
        <v>8822.6</v>
      </c>
      <c r="AE433">
        <v>895.31</v>
      </c>
      <c r="AF433" s="1">
        <v>203291.32</v>
      </c>
      <c r="AG433" t="s">
        <v>3</v>
      </c>
      <c r="AH433" s="1">
        <v>45993</v>
      </c>
      <c r="AI433" s="1">
        <v>83858.820000000007</v>
      </c>
      <c r="AJ433">
        <v>72.3</v>
      </c>
      <c r="AK433">
        <v>41.56</v>
      </c>
      <c r="AL433">
        <v>46.9</v>
      </c>
      <c r="AM433">
        <v>4.74</v>
      </c>
      <c r="AN433" s="1">
        <v>1786.47</v>
      </c>
      <c r="AO433">
        <v>0.81610000000000005</v>
      </c>
      <c r="AP433" s="1">
        <v>1473.41</v>
      </c>
      <c r="AQ433" s="1">
        <v>2009.87</v>
      </c>
      <c r="AR433" s="1">
        <v>7440.53</v>
      </c>
      <c r="AS433">
        <v>898.59</v>
      </c>
      <c r="AT433">
        <v>448.25</v>
      </c>
      <c r="AU433" s="1">
        <v>12270.64</v>
      </c>
      <c r="AV433" s="1">
        <v>3605.78</v>
      </c>
      <c r="AW433">
        <v>0.27360000000000001</v>
      </c>
      <c r="AX433" s="1">
        <v>7953.44</v>
      </c>
      <c r="AY433">
        <v>0.60350000000000004</v>
      </c>
      <c r="AZ433" s="1">
        <v>1057.32</v>
      </c>
      <c r="BA433">
        <v>8.0199999999999994E-2</v>
      </c>
      <c r="BB433">
        <v>562.52</v>
      </c>
      <c r="BC433">
        <v>4.2700000000000002E-2</v>
      </c>
      <c r="BD433" s="1">
        <v>13179.07</v>
      </c>
      <c r="BE433" s="1">
        <v>2191.31</v>
      </c>
      <c r="BF433">
        <v>0.312</v>
      </c>
      <c r="BG433">
        <v>0.59670000000000001</v>
      </c>
      <c r="BH433">
        <v>0.23200000000000001</v>
      </c>
      <c r="BI433">
        <v>0.12540000000000001</v>
      </c>
      <c r="BJ433">
        <v>2.35E-2</v>
      </c>
      <c r="BK433">
        <v>2.2499999999999999E-2</v>
      </c>
    </row>
    <row r="434" spans="1:63" x14ac:dyDescent="0.25">
      <c r="A434" t="s">
        <v>435</v>
      </c>
      <c r="B434">
        <v>47084</v>
      </c>
      <c r="C434">
        <v>79.709999999999994</v>
      </c>
      <c r="D434">
        <v>16.78</v>
      </c>
      <c r="E434" s="1">
        <v>1337.92</v>
      </c>
      <c r="F434" s="1">
        <v>1294.24</v>
      </c>
      <c r="G434">
        <v>3.7000000000000002E-3</v>
      </c>
      <c r="H434">
        <v>4.0000000000000002E-4</v>
      </c>
      <c r="I434">
        <v>8.9999999999999993E-3</v>
      </c>
      <c r="J434">
        <v>1.4E-3</v>
      </c>
      <c r="K434">
        <v>3.5700000000000003E-2</v>
      </c>
      <c r="L434">
        <v>0.9153</v>
      </c>
      <c r="M434">
        <v>3.44E-2</v>
      </c>
      <c r="N434">
        <v>0.38729999999999998</v>
      </c>
      <c r="O434">
        <v>6.0000000000000001E-3</v>
      </c>
      <c r="P434">
        <v>0.14649999999999999</v>
      </c>
      <c r="Q434" s="1">
        <v>58782.86</v>
      </c>
      <c r="R434">
        <v>0.1701</v>
      </c>
      <c r="S434">
        <v>0.20519999999999999</v>
      </c>
      <c r="T434">
        <v>0.62470000000000003</v>
      </c>
      <c r="U434">
        <v>10.69</v>
      </c>
      <c r="V434" s="1">
        <v>76976.86</v>
      </c>
      <c r="W434">
        <v>120.22</v>
      </c>
      <c r="X434" s="1">
        <v>203188.15</v>
      </c>
      <c r="Y434">
        <v>0.71140000000000003</v>
      </c>
      <c r="Z434">
        <v>0.12939999999999999</v>
      </c>
      <c r="AA434">
        <v>0.15920000000000001</v>
      </c>
      <c r="AB434">
        <v>0.28860000000000002</v>
      </c>
      <c r="AC434">
        <v>203.19</v>
      </c>
      <c r="AD434" s="1">
        <v>6383.94</v>
      </c>
      <c r="AE434">
        <v>593.91</v>
      </c>
      <c r="AF434" s="1">
        <v>164536.60999999999</v>
      </c>
      <c r="AG434" t="s">
        <v>3</v>
      </c>
      <c r="AH434" s="1">
        <v>34945</v>
      </c>
      <c r="AI434" s="1">
        <v>56634.13</v>
      </c>
      <c r="AJ434">
        <v>48.34</v>
      </c>
      <c r="AK434">
        <v>26.52</v>
      </c>
      <c r="AL434">
        <v>31.53</v>
      </c>
      <c r="AM434">
        <v>4.37</v>
      </c>
      <c r="AN434" s="1">
        <v>1305.8800000000001</v>
      </c>
      <c r="AO434">
        <v>1.0972999999999999</v>
      </c>
      <c r="AP434" s="1">
        <v>1613.27</v>
      </c>
      <c r="AQ434" s="1">
        <v>2189.34</v>
      </c>
      <c r="AR434" s="1">
        <v>6763.65</v>
      </c>
      <c r="AS434">
        <v>659.14</v>
      </c>
      <c r="AT434">
        <v>378.84</v>
      </c>
      <c r="AU434" s="1">
        <v>11604.24</v>
      </c>
      <c r="AV434" s="1">
        <v>5728.42</v>
      </c>
      <c r="AW434">
        <v>0.41770000000000002</v>
      </c>
      <c r="AX434" s="1">
        <v>5488.57</v>
      </c>
      <c r="AY434">
        <v>0.4002</v>
      </c>
      <c r="AZ434" s="1">
        <v>1651.34</v>
      </c>
      <c r="BA434">
        <v>0.12039999999999999</v>
      </c>
      <c r="BB434">
        <v>845.77</v>
      </c>
      <c r="BC434">
        <v>6.1699999999999998E-2</v>
      </c>
      <c r="BD434" s="1">
        <v>13714.11</v>
      </c>
      <c r="BE434" s="1">
        <v>4565.68</v>
      </c>
      <c r="BF434">
        <v>1.1415999999999999</v>
      </c>
      <c r="BG434">
        <v>0.52149999999999996</v>
      </c>
      <c r="BH434">
        <v>0.22309999999999999</v>
      </c>
      <c r="BI434">
        <v>0.20330000000000001</v>
      </c>
      <c r="BJ434">
        <v>3.1800000000000002E-2</v>
      </c>
      <c r="BK434">
        <v>2.0299999999999999E-2</v>
      </c>
    </row>
    <row r="435" spans="1:63" x14ac:dyDescent="0.25">
      <c r="A435" t="s">
        <v>436</v>
      </c>
      <c r="B435">
        <v>44644</v>
      </c>
      <c r="C435">
        <v>44.62</v>
      </c>
      <c r="D435">
        <v>59.43</v>
      </c>
      <c r="E435" s="1">
        <v>2651.92</v>
      </c>
      <c r="F435" s="1">
        <v>2462.4899999999998</v>
      </c>
      <c r="G435">
        <v>7.9000000000000008E-3</v>
      </c>
      <c r="H435">
        <v>6.9999999999999999E-4</v>
      </c>
      <c r="I435">
        <v>3.5299999999999998E-2</v>
      </c>
      <c r="J435">
        <v>8.9999999999999998E-4</v>
      </c>
      <c r="K435">
        <v>6.8000000000000005E-2</v>
      </c>
      <c r="L435">
        <v>0.82540000000000002</v>
      </c>
      <c r="M435">
        <v>6.1800000000000001E-2</v>
      </c>
      <c r="N435">
        <v>0.50409999999999999</v>
      </c>
      <c r="O435">
        <v>2.07E-2</v>
      </c>
      <c r="P435">
        <v>0.1542</v>
      </c>
      <c r="Q435" s="1">
        <v>61938.54</v>
      </c>
      <c r="R435">
        <v>0.184</v>
      </c>
      <c r="S435">
        <v>0.1759</v>
      </c>
      <c r="T435">
        <v>0.6401</v>
      </c>
      <c r="U435">
        <v>18.170000000000002</v>
      </c>
      <c r="V435" s="1">
        <v>82148.89</v>
      </c>
      <c r="W435">
        <v>141.24</v>
      </c>
      <c r="X435" s="1">
        <v>134385.07</v>
      </c>
      <c r="Y435">
        <v>0.71289999999999998</v>
      </c>
      <c r="Z435">
        <v>0.22370000000000001</v>
      </c>
      <c r="AA435">
        <v>6.3299999999999995E-2</v>
      </c>
      <c r="AB435">
        <v>0.28710000000000002</v>
      </c>
      <c r="AC435">
        <v>134.38999999999999</v>
      </c>
      <c r="AD435" s="1">
        <v>4380.57</v>
      </c>
      <c r="AE435">
        <v>486.22</v>
      </c>
      <c r="AF435" s="1">
        <v>123664.88</v>
      </c>
      <c r="AG435" t="s">
        <v>3</v>
      </c>
      <c r="AH435" s="1">
        <v>32155</v>
      </c>
      <c r="AI435" s="1">
        <v>51060.03</v>
      </c>
      <c r="AJ435">
        <v>50.36</v>
      </c>
      <c r="AK435">
        <v>29.33</v>
      </c>
      <c r="AL435">
        <v>36.299999999999997</v>
      </c>
      <c r="AM435">
        <v>4.04</v>
      </c>
      <c r="AN435" s="1">
        <v>1107.6500000000001</v>
      </c>
      <c r="AO435">
        <v>0.95720000000000005</v>
      </c>
      <c r="AP435" s="1">
        <v>1456.72</v>
      </c>
      <c r="AQ435" s="1">
        <v>1859.29</v>
      </c>
      <c r="AR435" s="1">
        <v>6832.24</v>
      </c>
      <c r="AS435">
        <v>680.29</v>
      </c>
      <c r="AT435">
        <v>313.95</v>
      </c>
      <c r="AU435" s="1">
        <v>11142.5</v>
      </c>
      <c r="AV435" s="1">
        <v>6406.83</v>
      </c>
      <c r="AW435">
        <v>0.50490000000000002</v>
      </c>
      <c r="AX435" s="1">
        <v>4341.03</v>
      </c>
      <c r="AY435">
        <v>0.34210000000000002</v>
      </c>
      <c r="AZ435" s="1">
        <v>1039.99</v>
      </c>
      <c r="BA435">
        <v>8.2000000000000003E-2</v>
      </c>
      <c r="BB435">
        <v>902.57</v>
      </c>
      <c r="BC435">
        <v>7.1099999999999997E-2</v>
      </c>
      <c r="BD435" s="1">
        <v>12690.42</v>
      </c>
      <c r="BE435" s="1">
        <v>4755.54</v>
      </c>
      <c r="BF435">
        <v>1.4429000000000001</v>
      </c>
      <c r="BG435">
        <v>0.52800000000000002</v>
      </c>
      <c r="BH435">
        <v>0.22389999999999999</v>
      </c>
      <c r="BI435">
        <v>0.21029999999999999</v>
      </c>
      <c r="BJ435">
        <v>2.3699999999999999E-2</v>
      </c>
      <c r="BK435">
        <v>1.41E-2</v>
      </c>
    </row>
    <row r="436" spans="1:63" x14ac:dyDescent="0.25">
      <c r="A436" t="s">
        <v>437</v>
      </c>
      <c r="B436">
        <v>49932</v>
      </c>
      <c r="C436">
        <v>29.9</v>
      </c>
      <c r="D436">
        <v>210.13</v>
      </c>
      <c r="E436" s="1">
        <v>6284</v>
      </c>
      <c r="F436" s="1">
        <v>5890.1</v>
      </c>
      <c r="G436">
        <v>2.7900000000000001E-2</v>
      </c>
      <c r="H436">
        <v>1.1999999999999999E-3</v>
      </c>
      <c r="I436">
        <v>0.114</v>
      </c>
      <c r="J436">
        <v>1.4E-3</v>
      </c>
      <c r="K436">
        <v>7.1300000000000002E-2</v>
      </c>
      <c r="L436">
        <v>0.70860000000000001</v>
      </c>
      <c r="M436">
        <v>7.5600000000000001E-2</v>
      </c>
      <c r="N436">
        <v>0.42649999999999999</v>
      </c>
      <c r="O436">
        <v>2.9600000000000001E-2</v>
      </c>
      <c r="P436">
        <v>0.15459999999999999</v>
      </c>
      <c r="Q436" s="1">
        <v>68237.119999999995</v>
      </c>
      <c r="R436">
        <v>0.1862</v>
      </c>
      <c r="S436">
        <v>0.183</v>
      </c>
      <c r="T436">
        <v>0.63080000000000003</v>
      </c>
      <c r="U436">
        <v>37.729999999999997</v>
      </c>
      <c r="V436" s="1">
        <v>94146.8</v>
      </c>
      <c r="W436">
        <v>162.82</v>
      </c>
      <c r="X436" s="1">
        <v>170823.27</v>
      </c>
      <c r="Y436">
        <v>0.71479999999999999</v>
      </c>
      <c r="Z436">
        <v>0.24099999999999999</v>
      </c>
      <c r="AA436">
        <v>4.4200000000000003E-2</v>
      </c>
      <c r="AB436">
        <v>0.28520000000000001</v>
      </c>
      <c r="AC436">
        <v>170.82</v>
      </c>
      <c r="AD436" s="1">
        <v>7446.35</v>
      </c>
      <c r="AE436">
        <v>801.57</v>
      </c>
      <c r="AF436" s="1">
        <v>163378.15</v>
      </c>
      <c r="AG436" t="s">
        <v>3</v>
      </c>
      <c r="AH436" s="1">
        <v>37727</v>
      </c>
      <c r="AI436" s="1">
        <v>58171.42</v>
      </c>
      <c r="AJ436">
        <v>68.53</v>
      </c>
      <c r="AK436">
        <v>40.83</v>
      </c>
      <c r="AL436">
        <v>47.52</v>
      </c>
      <c r="AM436">
        <v>5.0199999999999996</v>
      </c>
      <c r="AN436" s="1">
        <v>2631.59</v>
      </c>
      <c r="AO436">
        <v>0.97030000000000005</v>
      </c>
      <c r="AP436" s="1">
        <v>1516.07</v>
      </c>
      <c r="AQ436" s="1">
        <v>1982.27</v>
      </c>
      <c r="AR436" s="1">
        <v>7341.19</v>
      </c>
      <c r="AS436">
        <v>827.71</v>
      </c>
      <c r="AT436">
        <v>322.72000000000003</v>
      </c>
      <c r="AU436" s="1">
        <v>11989.97</v>
      </c>
      <c r="AV436" s="1">
        <v>4573.33</v>
      </c>
      <c r="AW436">
        <v>0.34329999999999999</v>
      </c>
      <c r="AX436" s="1">
        <v>6965.95</v>
      </c>
      <c r="AY436">
        <v>0.52290000000000003</v>
      </c>
      <c r="AZ436">
        <v>945.3</v>
      </c>
      <c r="BA436">
        <v>7.0999999999999994E-2</v>
      </c>
      <c r="BB436">
        <v>838.39</v>
      </c>
      <c r="BC436">
        <v>6.2899999999999998E-2</v>
      </c>
      <c r="BD436" s="1">
        <v>13322.98</v>
      </c>
      <c r="BE436" s="1">
        <v>2722.21</v>
      </c>
      <c r="BF436">
        <v>0.54669999999999996</v>
      </c>
      <c r="BG436">
        <v>0.57169999999999999</v>
      </c>
      <c r="BH436">
        <v>0.22409999999999999</v>
      </c>
      <c r="BI436">
        <v>0.1658</v>
      </c>
      <c r="BJ436">
        <v>2.1899999999999999E-2</v>
      </c>
      <c r="BK436">
        <v>1.6500000000000001E-2</v>
      </c>
    </row>
    <row r="437" spans="1:63" x14ac:dyDescent="0.25">
      <c r="A437" t="s">
        <v>438</v>
      </c>
      <c r="B437">
        <v>48421</v>
      </c>
      <c r="C437">
        <v>49.43</v>
      </c>
      <c r="D437">
        <v>30.03</v>
      </c>
      <c r="E437" s="1">
        <v>1484.54</v>
      </c>
      <c r="F437" s="1">
        <v>1415.29</v>
      </c>
      <c r="G437">
        <v>6.7999999999999996E-3</v>
      </c>
      <c r="H437">
        <v>1.6000000000000001E-3</v>
      </c>
      <c r="I437">
        <v>8.2000000000000007E-3</v>
      </c>
      <c r="J437">
        <v>1.2999999999999999E-3</v>
      </c>
      <c r="K437">
        <v>2.2700000000000001E-2</v>
      </c>
      <c r="L437">
        <v>0.93149999999999999</v>
      </c>
      <c r="M437">
        <v>2.8000000000000001E-2</v>
      </c>
      <c r="N437">
        <v>0.32929999999999998</v>
      </c>
      <c r="O437">
        <v>4.1999999999999997E-3</v>
      </c>
      <c r="P437">
        <v>0.13059999999999999</v>
      </c>
      <c r="Q437" s="1">
        <v>60506.080000000002</v>
      </c>
      <c r="R437">
        <v>0.19070000000000001</v>
      </c>
      <c r="S437">
        <v>0.20039999999999999</v>
      </c>
      <c r="T437">
        <v>0.60899999999999999</v>
      </c>
      <c r="U437">
        <v>10.77</v>
      </c>
      <c r="V437" s="1">
        <v>81224.740000000005</v>
      </c>
      <c r="W437">
        <v>132.59</v>
      </c>
      <c r="X437" s="1">
        <v>187262.24</v>
      </c>
      <c r="Y437">
        <v>0.77229999999999999</v>
      </c>
      <c r="Z437">
        <v>0.1278</v>
      </c>
      <c r="AA437">
        <v>9.9900000000000003E-2</v>
      </c>
      <c r="AB437">
        <v>0.22770000000000001</v>
      </c>
      <c r="AC437">
        <v>187.26</v>
      </c>
      <c r="AD437" s="1">
        <v>5871.37</v>
      </c>
      <c r="AE437">
        <v>626.49</v>
      </c>
      <c r="AF437" s="1">
        <v>166363.62</v>
      </c>
      <c r="AG437" t="s">
        <v>3</v>
      </c>
      <c r="AH437" s="1">
        <v>37805</v>
      </c>
      <c r="AI437" s="1">
        <v>59992.55</v>
      </c>
      <c r="AJ437">
        <v>47.82</v>
      </c>
      <c r="AK437">
        <v>28.67</v>
      </c>
      <c r="AL437">
        <v>32.340000000000003</v>
      </c>
      <c r="AM437">
        <v>4.91</v>
      </c>
      <c r="AN437" s="1">
        <v>1683.5</v>
      </c>
      <c r="AO437">
        <v>1.0598000000000001</v>
      </c>
      <c r="AP437" s="1">
        <v>1493.03</v>
      </c>
      <c r="AQ437" s="1">
        <v>2029.06</v>
      </c>
      <c r="AR437" s="1">
        <v>6555.15</v>
      </c>
      <c r="AS437">
        <v>647.85</v>
      </c>
      <c r="AT437">
        <v>352.74</v>
      </c>
      <c r="AU437" s="1">
        <v>11077.83</v>
      </c>
      <c r="AV437" s="1">
        <v>5129.76</v>
      </c>
      <c r="AW437">
        <v>0.40279999999999999</v>
      </c>
      <c r="AX437" s="1">
        <v>5736.39</v>
      </c>
      <c r="AY437">
        <v>0.45040000000000002</v>
      </c>
      <c r="AZ437" s="1">
        <v>1213.04</v>
      </c>
      <c r="BA437">
        <v>9.5200000000000007E-2</v>
      </c>
      <c r="BB437">
        <v>656.6</v>
      </c>
      <c r="BC437">
        <v>5.16E-2</v>
      </c>
      <c r="BD437" s="1">
        <v>12735.78</v>
      </c>
      <c r="BE437" s="1">
        <v>3883.21</v>
      </c>
      <c r="BF437">
        <v>0.86439999999999995</v>
      </c>
      <c r="BG437">
        <v>0.54400000000000004</v>
      </c>
      <c r="BH437">
        <v>0.21870000000000001</v>
      </c>
      <c r="BI437">
        <v>0.1855</v>
      </c>
      <c r="BJ437">
        <v>3.0499999999999999E-2</v>
      </c>
      <c r="BK437">
        <v>2.1299999999999999E-2</v>
      </c>
    </row>
    <row r="438" spans="1:63" x14ac:dyDescent="0.25">
      <c r="A438" t="s">
        <v>439</v>
      </c>
      <c r="B438">
        <v>49460</v>
      </c>
      <c r="C438">
        <v>92.95</v>
      </c>
      <c r="D438">
        <v>8.69</v>
      </c>
      <c r="E438">
        <v>808.08</v>
      </c>
      <c r="F438">
        <v>772.17</v>
      </c>
      <c r="G438">
        <v>2E-3</v>
      </c>
      <c r="H438">
        <v>4.0000000000000002E-4</v>
      </c>
      <c r="I438">
        <v>4.5999999999999999E-3</v>
      </c>
      <c r="J438">
        <v>1.1999999999999999E-3</v>
      </c>
      <c r="K438">
        <v>0.03</v>
      </c>
      <c r="L438">
        <v>0.92920000000000003</v>
      </c>
      <c r="M438">
        <v>3.2599999999999997E-2</v>
      </c>
      <c r="N438">
        <v>0.43580000000000002</v>
      </c>
      <c r="O438">
        <v>5.4999999999999997E-3</v>
      </c>
      <c r="P438">
        <v>0.1545</v>
      </c>
      <c r="Q438" s="1">
        <v>54371.67</v>
      </c>
      <c r="R438">
        <v>0.23799999999999999</v>
      </c>
      <c r="S438">
        <v>0.19470000000000001</v>
      </c>
      <c r="T438">
        <v>0.56730000000000003</v>
      </c>
      <c r="U438">
        <v>9.1999999999999993</v>
      </c>
      <c r="V438" s="1">
        <v>62229.93</v>
      </c>
      <c r="W438">
        <v>83.92</v>
      </c>
      <c r="X438" s="1">
        <v>174216.54</v>
      </c>
      <c r="Y438">
        <v>0.76759999999999995</v>
      </c>
      <c r="Z438">
        <v>6.8199999999999997E-2</v>
      </c>
      <c r="AA438">
        <v>0.1641</v>
      </c>
      <c r="AB438">
        <v>0.2324</v>
      </c>
      <c r="AC438">
        <v>174.22</v>
      </c>
      <c r="AD438" s="1">
        <v>5041.07</v>
      </c>
      <c r="AE438">
        <v>478.21</v>
      </c>
      <c r="AF438" s="1">
        <v>150943.54999999999</v>
      </c>
      <c r="AG438" t="s">
        <v>3</v>
      </c>
      <c r="AH438" s="1">
        <v>33207</v>
      </c>
      <c r="AI438" s="1">
        <v>48977.03</v>
      </c>
      <c r="AJ438">
        <v>40.049999999999997</v>
      </c>
      <c r="AK438">
        <v>25.22</v>
      </c>
      <c r="AL438">
        <v>28.06</v>
      </c>
      <c r="AM438">
        <v>4.1100000000000003</v>
      </c>
      <c r="AN438" s="1">
        <v>1713.01</v>
      </c>
      <c r="AO438">
        <v>1.5225</v>
      </c>
      <c r="AP438" s="1">
        <v>1804.86</v>
      </c>
      <c r="AQ438" s="1">
        <v>2544.58</v>
      </c>
      <c r="AR438" s="1">
        <v>7154.17</v>
      </c>
      <c r="AS438">
        <v>656.75</v>
      </c>
      <c r="AT438">
        <v>345.3</v>
      </c>
      <c r="AU438" s="1">
        <v>12505.65</v>
      </c>
      <c r="AV438" s="1">
        <v>8178.13</v>
      </c>
      <c r="AW438">
        <v>0.51600000000000001</v>
      </c>
      <c r="AX438" s="1">
        <v>4991.8100000000004</v>
      </c>
      <c r="AY438">
        <v>0.315</v>
      </c>
      <c r="AZ438" s="1">
        <v>1700.28</v>
      </c>
      <c r="BA438">
        <v>0.10730000000000001</v>
      </c>
      <c r="BB438">
        <v>977.75</v>
      </c>
      <c r="BC438">
        <v>6.1699999999999998E-2</v>
      </c>
      <c r="BD438" s="1">
        <v>15847.97</v>
      </c>
      <c r="BE438" s="1">
        <v>7088.11</v>
      </c>
      <c r="BF438">
        <v>2.4878999999999998</v>
      </c>
      <c r="BG438">
        <v>0.50819999999999999</v>
      </c>
      <c r="BH438">
        <v>0.22539999999999999</v>
      </c>
      <c r="BI438">
        <v>0.215</v>
      </c>
      <c r="BJ438">
        <v>3.5499999999999997E-2</v>
      </c>
      <c r="BK438">
        <v>1.5900000000000001E-2</v>
      </c>
    </row>
    <row r="439" spans="1:63" x14ac:dyDescent="0.25">
      <c r="A439" t="s">
        <v>440</v>
      </c>
      <c r="B439">
        <v>48348</v>
      </c>
      <c r="C439">
        <v>22.57</v>
      </c>
      <c r="D439">
        <v>132.66</v>
      </c>
      <c r="E439" s="1">
        <v>2994.23</v>
      </c>
      <c r="F439" s="1">
        <v>2923.1</v>
      </c>
      <c r="G439">
        <v>2.6599999999999999E-2</v>
      </c>
      <c r="H439">
        <v>8.9999999999999998E-4</v>
      </c>
      <c r="I439">
        <v>3.0200000000000001E-2</v>
      </c>
      <c r="J439">
        <v>1E-3</v>
      </c>
      <c r="K439">
        <v>3.04E-2</v>
      </c>
      <c r="L439">
        <v>0.87260000000000004</v>
      </c>
      <c r="M439">
        <v>3.8300000000000001E-2</v>
      </c>
      <c r="N439">
        <v>0.17849999999999999</v>
      </c>
      <c r="O439">
        <v>1.0699999999999999E-2</v>
      </c>
      <c r="P439">
        <v>0.122</v>
      </c>
      <c r="Q439" s="1">
        <v>69163.149999999994</v>
      </c>
      <c r="R439">
        <v>0.17419999999999999</v>
      </c>
      <c r="S439">
        <v>0.1925</v>
      </c>
      <c r="T439">
        <v>0.63329999999999997</v>
      </c>
      <c r="U439">
        <v>18.72</v>
      </c>
      <c r="V439" s="1">
        <v>92538.37</v>
      </c>
      <c r="W439">
        <v>158.04</v>
      </c>
      <c r="X439" s="1">
        <v>235048.93</v>
      </c>
      <c r="Y439">
        <v>0.75629999999999997</v>
      </c>
      <c r="Z439">
        <v>0.19159999999999999</v>
      </c>
      <c r="AA439">
        <v>5.21E-2</v>
      </c>
      <c r="AB439">
        <v>0.2437</v>
      </c>
      <c r="AC439">
        <v>235.05</v>
      </c>
      <c r="AD439" s="1">
        <v>8868.0300000000007</v>
      </c>
      <c r="AE439">
        <v>947.94</v>
      </c>
      <c r="AF439" s="1">
        <v>239914.18</v>
      </c>
      <c r="AG439" t="s">
        <v>3</v>
      </c>
      <c r="AH439" s="1">
        <v>43960</v>
      </c>
      <c r="AI439" s="1">
        <v>82680.59</v>
      </c>
      <c r="AJ439">
        <v>62.9</v>
      </c>
      <c r="AK439">
        <v>36.200000000000003</v>
      </c>
      <c r="AL439">
        <v>40.21</v>
      </c>
      <c r="AM439">
        <v>4.8</v>
      </c>
      <c r="AN439">
        <v>0</v>
      </c>
      <c r="AO439">
        <v>0.76800000000000002</v>
      </c>
      <c r="AP439" s="1">
        <v>1475.08</v>
      </c>
      <c r="AQ439" s="1">
        <v>2001.26</v>
      </c>
      <c r="AR439" s="1">
        <v>7117.43</v>
      </c>
      <c r="AS439">
        <v>736.08</v>
      </c>
      <c r="AT439">
        <v>360.58</v>
      </c>
      <c r="AU439" s="1">
        <v>11690.43</v>
      </c>
      <c r="AV439" s="1">
        <v>3533.08</v>
      </c>
      <c r="AW439">
        <v>0.27839999999999998</v>
      </c>
      <c r="AX439" s="1">
        <v>7808.52</v>
      </c>
      <c r="AY439">
        <v>0.61539999999999995</v>
      </c>
      <c r="AZ439">
        <v>884.91</v>
      </c>
      <c r="BA439">
        <v>6.9699999999999998E-2</v>
      </c>
      <c r="BB439">
        <v>462.39</v>
      </c>
      <c r="BC439">
        <v>3.6400000000000002E-2</v>
      </c>
      <c r="BD439" s="1">
        <v>12688.91</v>
      </c>
      <c r="BE439" s="1">
        <v>2058.33</v>
      </c>
      <c r="BF439">
        <v>0.27060000000000001</v>
      </c>
      <c r="BG439">
        <v>0.58289999999999997</v>
      </c>
      <c r="BH439">
        <v>0.22409999999999999</v>
      </c>
      <c r="BI439">
        <v>0.1482</v>
      </c>
      <c r="BJ439">
        <v>2.69E-2</v>
      </c>
      <c r="BK439">
        <v>1.7999999999999999E-2</v>
      </c>
    </row>
    <row r="440" spans="1:63" x14ac:dyDescent="0.25">
      <c r="A440" t="s">
        <v>441</v>
      </c>
      <c r="B440">
        <v>44651</v>
      </c>
      <c r="C440">
        <v>46.67</v>
      </c>
      <c r="D440">
        <v>43.37</v>
      </c>
      <c r="E440" s="1">
        <v>2023.73</v>
      </c>
      <c r="F440" s="1">
        <v>1940.38</v>
      </c>
      <c r="G440">
        <v>7.7000000000000002E-3</v>
      </c>
      <c r="H440">
        <v>6.9999999999999999E-4</v>
      </c>
      <c r="I440">
        <v>3.1300000000000001E-2</v>
      </c>
      <c r="J440">
        <v>8.9999999999999998E-4</v>
      </c>
      <c r="K440">
        <v>8.5400000000000004E-2</v>
      </c>
      <c r="L440">
        <v>0.81479999999999997</v>
      </c>
      <c r="M440">
        <v>5.9200000000000003E-2</v>
      </c>
      <c r="N440">
        <v>0.44</v>
      </c>
      <c r="O440">
        <v>1.3299999999999999E-2</v>
      </c>
      <c r="P440">
        <v>0.14080000000000001</v>
      </c>
      <c r="Q440" s="1">
        <v>60610.57</v>
      </c>
      <c r="R440">
        <v>0.1976</v>
      </c>
      <c r="S440">
        <v>0.18140000000000001</v>
      </c>
      <c r="T440">
        <v>0.621</v>
      </c>
      <c r="U440">
        <v>14.43</v>
      </c>
      <c r="V440" s="1">
        <v>77185.89</v>
      </c>
      <c r="W440">
        <v>135.31</v>
      </c>
      <c r="X440" s="1">
        <v>168292.13</v>
      </c>
      <c r="Y440">
        <v>0.69650000000000001</v>
      </c>
      <c r="Z440">
        <v>0.2311</v>
      </c>
      <c r="AA440">
        <v>7.2300000000000003E-2</v>
      </c>
      <c r="AB440">
        <v>0.30349999999999999</v>
      </c>
      <c r="AC440">
        <v>168.29</v>
      </c>
      <c r="AD440" s="1">
        <v>5685.31</v>
      </c>
      <c r="AE440">
        <v>571.55999999999995</v>
      </c>
      <c r="AF440" s="1">
        <v>161039.51</v>
      </c>
      <c r="AG440" t="s">
        <v>3</v>
      </c>
      <c r="AH440" s="1">
        <v>33761</v>
      </c>
      <c r="AI440" s="1">
        <v>55289.33</v>
      </c>
      <c r="AJ440">
        <v>51.58</v>
      </c>
      <c r="AK440">
        <v>30.5</v>
      </c>
      <c r="AL440">
        <v>38.82</v>
      </c>
      <c r="AM440">
        <v>4.47</v>
      </c>
      <c r="AN440" s="1">
        <v>1297.52</v>
      </c>
      <c r="AO440">
        <v>0.98070000000000002</v>
      </c>
      <c r="AP440" s="1">
        <v>1464.9</v>
      </c>
      <c r="AQ440" s="1">
        <v>1949.67</v>
      </c>
      <c r="AR440" s="1">
        <v>6809.54</v>
      </c>
      <c r="AS440">
        <v>737.71</v>
      </c>
      <c r="AT440">
        <v>350.17</v>
      </c>
      <c r="AU440" s="1">
        <v>11311.99</v>
      </c>
      <c r="AV440" s="1">
        <v>5531.05</v>
      </c>
      <c r="AW440">
        <v>0.42399999999999999</v>
      </c>
      <c r="AX440" s="1">
        <v>5351.86</v>
      </c>
      <c r="AY440">
        <v>0.41020000000000001</v>
      </c>
      <c r="AZ440" s="1">
        <v>1323.52</v>
      </c>
      <c r="BA440">
        <v>0.1014</v>
      </c>
      <c r="BB440">
        <v>839.65</v>
      </c>
      <c r="BC440">
        <v>6.4399999999999999E-2</v>
      </c>
      <c r="BD440" s="1">
        <v>13046.08</v>
      </c>
      <c r="BE440" s="1">
        <v>4142.67</v>
      </c>
      <c r="BF440">
        <v>1.0683</v>
      </c>
      <c r="BG440">
        <v>0.54159999999999997</v>
      </c>
      <c r="BH440">
        <v>0.22020000000000001</v>
      </c>
      <c r="BI440">
        <v>0.1968</v>
      </c>
      <c r="BJ440">
        <v>2.5600000000000001E-2</v>
      </c>
      <c r="BK440">
        <v>1.5699999999999999E-2</v>
      </c>
    </row>
    <row r="441" spans="1:63" x14ac:dyDescent="0.25">
      <c r="A441" t="s">
        <v>442</v>
      </c>
      <c r="B441">
        <v>44669</v>
      </c>
      <c r="C441">
        <v>14.43</v>
      </c>
      <c r="D441">
        <v>183.9</v>
      </c>
      <c r="E441" s="1">
        <v>2653.37</v>
      </c>
      <c r="F441" s="1">
        <v>2331.9899999999998</v>
      </c>
      <c r="G441">
        <v>3.0000000000000001E-3</v>
      </c>
      <c r="H441">
        <v>8.9999999999999998E-4</v>
      </c>
      <c r="I441">
        <v>0.13469999999999999</v>
      </c>
      <c r="J441">
        <v>1.5E-3</v>
      </c>
      <c r="K441">
        <v>7.0400000000000004E-2</v>
      </c>
      <c r="L441">
        <v>0.66739999999999999</v>
      </c>
      <c r="M441">
        <v>0.1222</v>
      </c>
      <c r="N441">
        <v>0.96970000000000001</v>
      </c>
      <c r="O441">
        <v>1.46E-2</v>
      </c>
      <c r="P441">
        <v>0.1822</v>
      </c>
      <c r="Q441" s="1">
        <v>58667.35</v>
      </c>
      <c r="R441">
        <v>0.2082</v>
      </c>
      <c r="S441">
        <v>0.19639999999999999</v>
      </c>
      <c r="T441">
        <v>0.59550000000000003</v>
      </c>
      <c r="U441">
        <v>21.68</v>
      </c>
      <c r="V441" s="1">
        <v>76810.179999999993</v>
      </c>
      <c r="W441">
        <v>119.76</v>
      </c>
      <c r="X441" s="1">
        <v>99440.91</v>
      </c>
      <c r="Y441">
        <v>0.66169999999999995</v>
      </c>
      <c r="Z441">
        <v>0.25750000000000001</v>
      </c>
      <c r="AA441">
        <v>8.09E-2</v>
      </c>
      <c r="AB441">
        <v>0.33829999999999999</v>
      </c>
      <c r="AC441">
        <v>99.44</v>
      </c>
      <c r="AD441" s="1">
        <v>3473.89</v>
      </c>
      <c r="AE441">
        <v>419.29</v>
      </c>
      <c r="AF441" s="1">
        <v>84127.8</v>
      </c>
      <c r="AG441" t="s">
        <v>3</v>
      </c>
      <c r="AH441" s="1">
        <v>27544</v>
      </c>
      <c r="AI441" s="1">
        <v>42315</v>
      </c>
      <c r="AJ441">
        <v>49.83</v>
      </c>
      <c r="AK441">
        <v>33.659999999999997</v>
      </c>
      <c r="AL441">
        <v>37.76</v>
      </c>
      <c r="AM441">
        <v>4.45</v>
      </c>
      <c r="AN441">
        <v>1.22</v>
      </c>
      <c r="AO441">
        <v>0.98509999999999998</v>
      </c>
      <c r="AP441" s="1">
        <v>1750.19</v>
      </c>
      <c r="AQ441" s="1">
        <v>2489.13</v>
      </c>
      <c r="AR441" s="1">
        <v>7493.93</v>
      </c>
      <c r="AS441">
        <v>791.51</v>
      </c>
      <c r="AT441">
        <v>389.93</v>
      </c>
      <c r="AU441" s="1">
        <v>12914.7</v>
      </c>
      <c r="AV441" s="1">
        <v>9472.2099999999991</v>
      </c>
      <c r="AW441">
        <v>0.61</v>
      </c>
      <c r="AX441" s="1">
        <v>3354.67</v>
      </c>
      <c r="AY441">
        <v>0.216</v>
      </c>
      <c r="AZ441" s="1">
        <v>1086.46</v>
      </c>
      <c r="BA441">
        <v>7.0000000000000007E-2</v>
      </c>
      <c r="BB441" s="1">
        <v>1614.16</v>
      </c>
      <c r="BC441">
        <v>0.104</v>
      </c>
      <c r="BD441" s="1">
        <v>15527.5</v>
      </c>
      <c r="BE441" s="1">
        <v>6585.43</v>
      </c>
      <c r="BF441">
        <v>2.87</v>
      </c>
      <c r="BG441">
        <v>0.496</v>
      </c>
      <c r="BH441">
        <v>0.2127</v>
      </c>
      <c r="BI441">
        <v>0.25319999999999998</v>
      </c>
      <c r="BJ441">
        <v>2.58E-2</v>
      </c>
      <c r="BK441">
        <v>1.23E-2</v>
      </c>
    </row>
    <row r="442" spans="1:63" x14ac:dyDescent="0.25">
      <c r="A442" t="s">
        <v>443</v>
      </c>
      <c r="B442">
        <v>49288</v>
      </c>
      <c r="C442">
        <v>132.47999999999999</v>
      </c>
      <c r="D442">
        <v>10.41</v>
      </c>
      <c r="E442" s="1">
        <v>1379.2</v>
      </c>
      <c r="F442" s="1">
        <v>1315.42</v>
      </c>
      <c r="G442">
        <v>1.5E-3</v>
      </c>
      <c r="H442">
        <v>4.0000000000000002E-4</v>
      </c>
      <c r="I442">
        <v>5.4000000000000003E-3</v>
      </c>
      <c r="J442">
        <v>5.9999999999999995E-4</v>
      </c>
      <c r="K442">
        <v>7.7000000000000002E-3</v>
      </c>
      <c r="L442">
        <v>0.96319999999999995</v>
      </c>
      <c r="M442">
        <v>2.12E-2</v>
      </c>
      <c r="N442">
        <v>0.42799999999999999</v>
      </c>
      <c r="O442">
        <v>8.0000000000000004E-4</v>
      </c>
      <c r="P442">
        <v>0.156</v>
      </c>
      <c r="Q442" s="1">
        <v>54912.75</v>
      </c>
      <c r="R442">
        <v>0.22259999999999999</v>
      </c>
      <c r="S442">
        <v>0.1933</v>
      </c>
      <c r="T442">
        <v>0.58409999999999995</v>
      </c>
      <c r="U442">
        <v>11.74</v>
      </c>
      <c r="V442" s="1">
        <v>71186.86</v>
      </c>
      <c r="W442">
        <v>112.74</v>
      </c>
      <c r="X442" s="1">
        <v>218687.23</v>
      </c>
      <c r="Y442">
        <v>0.57210000000000005</v>
      </c>
      <c r="Z442">
        <v>0.1434</v>
      </c>
      <c r="AA442">
        <v>0.28449999999999998</v>
      </c>
      <c r="AB442">
        <v>0.4279</v>
      </c>
      <c r="AC442">
        <v>218.69</v>
      </c>
      <c r="AD442" s="1">
        <v>6030.34</v>
      </c>
      <c r="AE442">
        <v>426.37</v>
      </c>
      <c r="AF442" s="1">
        <v>156165.29</v>
      </c>
      <c r="AG442" t="s">
        <v>3</v>
      </c>
      <c r="AH442" s="1">
        <v>34844</v>
      </c>
      <c r="AI442" s="1">
        <v>57159.06</v>
      </c>
      <c r="AJ442">
        <v>33.58</v>
      </c>
      <c r="AK442">
        <v>23.12</v>
      </c>
      <c r="AL442">
        <v>26.15</v>
      </c>
      <c r="AM442">
        <v>4.51</v>
      </c>
      <c r="AN442" s="1">
        <v>1282.45</v>
      </c>
      <c r="AO442">
        <v>0.99609999999999999</v>
      </c>
      <c r="AP442" s="1">
        <v>1657.72</v>
      </c>
      <c r="AQ442" s="1">
        <v>2537.19</v>
      </c>
      <c r="AR442" s="1">
        <v>7020.13</v>
      </c>
      <c r="AS442">
        <v>651.9</v>
      </c>
      <c r="AT442">
        <v>386.18</v>
      </c>
      <c r="AU442" s="1">
        <v>12253.12</v>
      </c>
      <c r="AV442" s="1">
        <v>7088.94</v>
      </c>
      <c r="AW442">
        <v>0.46629999999999999</v>
      </c>
      <c r="AX442" s="1">
        <v>5715.03</v>
      </c>
      <c r="AY442">
        <v>0.37590000000000001</v>
      </c>
      <c r="AZ442" s="1">
        <v>1448.59</v>
      </c>
      <c r="BA442">
        <v>9.5299999999999996E-2</v>
      </c>
      <c r="BB442">
        <v>949.65</v>
      </c>
      <c r="BC442">
        <v>6.25E-2</v>
      </c>
      <c r="BD442" s="1">
        <v>15202.21</v>
      </c>
      <c r="BE442" s="1">
        <v>5867.42</v>
      </c>
      <c r="BF442">
        <v>1.6114999999999999</v>
      </c>
      <c r="BG442">
        <v>0.50329999999999997</v>
      </c>
      <c r="BH442">
        <v>0.23649999999999999</v>
      </c>
      <c r="BI442">
        <v>0.2079</v>
      </c>
      <c r="BJ442">
        <v>3.4299999999999997E-2</v>
      </c>
      <c r="BK442">
        <v>1.8100000000000002E-2</v>
      </c>
    </row>
    <row r="443" spans="1:63" x14ac:dyDescent="0.25">
      <c r="A443" t="s">
        <v>444</v>
      </c>
      <c r="B443">
        <v>44677</v>
      </c>
      <c r="C443">
        <v>25.95</v>
      </c>
      <c r="D443">
        <v>211.8</v>
      </c>
      <c r="E443" s="1">
        <v>5496.79</v>
      </c>
      <c r="F443" s="1">
        <v>5048.84</v>
      </c>
      <c r="G443">
        <v>4.1500000000000002E-2</v>
      </c>
      <c r="H443">
        <v>1.9E-3</v>
      </c>
      <c r="I443">
        <v>0.29759999999999998</v>
      </c>
      <c r="J443">
        <v>1.1999999999999999E-3</v>
      </c>
      <c r="K443">
        <v>8.3500000000000005E-2</v>
      </c>
      <c r="L443">
        <v>0.49440000000000001</v>
      </c>
      <c r="M443">
        <v>7.9899999999999999E-2</v>
      </c>
      <c r="N443">
        <v>0.55879999999999996</v>
      </c>
      <c r="O443">
        <v>6.1499999999999999E-2</v>
      </c>
      <c r="P443">
        <v>0.15640000000000001</v>
      </c>
      <c r="Q443" s="1">
        <v>66235.070000000007</v>
      </c>
      <c r="R443">
        <v>0.20449999999999999</v>
      </c>
      <c r="S443">
        <v>0.20799999999999999</v>
      </c>
      <c r="T443">
        <v>0.58750000000000002</v>
      </c>
      <c r="U443">
        <v>33.799999999999997</v>
      </c>
      <c r="V443" s="1">
        <v>93832.77</v>
      </c>
      <c r="W443">
        <v>158.59</v>
      </c>
      <c r="X443" s="1">
        <v>155970.07999999999</v>
      </c>
      <c r="Y443">
        <v>0.69869999999999999</v>
      </c>
      <c r="Z443">
        <v>0.25619999999999998</v>
      </c>
      <c r="AA443">
        <v>4.5100000000000001E-2</v>
      </c>
      <c r="AB443">
        <v>0.30130000000000001</v>
      </c>
      <c r="AC443">
        <v>155.97</v>
      </c>
      <c r="AD443" s="1">
        <v>6991.83</v>
      </c>
      <c r="AE443">
        <v>734.76</v>
      </c>
      <c r="AF443" s="1">
        <v>153020.65</v>
      </c>
      <c r="AG443" t="s">
        <v>3</v>
      </c>
      <c r="AH443" s="1">
        <v>36750</v>
      </c>
      <c r="AI443" s="1">
        <v>59216.09</v>
      </c>
      <c r="AJ443">
        <v>71.099999999999994</v>
      </c>
      <c r="AK443">
        <v>42.6</v>
      </c>
      <c r="AL443">
        <v>48.69</v>
      </c>
      <c r="AM443">
        <v>5.23</v>
      </c>
      <c r="AN443" s="1">
        <v>1004.45</v>
      </c>
      <c r="AO443">
        <v>1.0059</v>
      </c>
      <c r="AP443" s="1">
        <v>1605.63</v>
      </c>
      <c r="AQ443" s="1">
        <v>2179.94</v>
      </c>
      <c r="AR443" s="1">
        <v>7215.64</v>
      </c>
      <c r="AS443">
        <v>806.94</v>
      </c>
      <c r="AT443">
        <v>410.69</v>
      </c>
      <c r="AU443" s="1">
        <v>12218.85</v>
      </c>
      <c r="AV443" s="1">
        <v>5230.8900000000003</v>
      </c>
      <c r="AW443">
        <v>0.373</v>
      </c>
      <c r="AX443" s="1">
        <v>6694.42</v>
      </c>
      <c r="AY443">
        <v>0.47739999999999999</v>
      </c>
      <c r="AZ443" s="1">
        <v>1087.98</v>
      </c>
      <c r="BA443">
        <v>7.7600000000000002E-2</v>
      </c>
      <c r="BB443" s="1">
        <v>1009.86</v>
      </c>
      <c r="BC443">
        <v>7.1999999999999995E-2</v>
      </c>
      <c r="BD443" s="1">
        <v>14023.15</v>
      </c>
      <c r="BE443" s="1">
        <v>3161.55</v>
      </c>
      <c r="BF443">
        <v>0.67430000000000001</v>
      </c>
      <c r="BG443">
        <v>0.55279999999999996</v>
      </c>
      <c r="BH443">
        <v>0.21740000000000001</v>
      </c>
      <c r="BI443">
        <v>0.1885</v>
      </c>
      <c r="BJ443">
        <v>2.46E-2</v>
      </c>
      <c r="BK443">
        <v>1.67E-2</v>
      </c>
    </row>
    <row r="444" spans="1:63" x14ac:dyDescent="0.25">
      <c r="A444" t="s">
        <v>445</v>
      </c>
      <c r="B444">
        <v>45880</v>
      </c>
      <c r="C444">
        <v>135.29</v>
      </c>
      <c r="D444">
        <v>7.86</v>
      </c>
      <c r="E444" s="1">
        <v>1063.9100000000001</v>
      </c>
      <c r="F444" s="1">
        <v>1030.0999999999999</v>
      </c>
      <c r="G444">
        <v>1.6999999999999999E-3</v>
      </c>
      <c r="H444">
        <v>2.9999999999999997E-4</v>
      </c>
      <c r="I444">
        <v>7.9000000000000008E-3</v>
      </c>
      <c r="J444">
        <v>1.2999999999999999E-3</v>
      </c>
      <c r="K444">
        <v>1.6199999999999999E-2</v>
      </c>
      <c r="L444">
        <v>0.94320000000000004</v>
      </c>
      <c r="M444">
        <v>2.9399999999999999E-2</v>
      </c>
      <c r="N444">
        <v>0.497</v>
      </c>
      <c r="O444">
        <v>2.3E-3</v>
      </c>
      <c r="P444">
        <v>0.16220000000000001</v>
      </c>
      <c r="Q444" s="1">
        <v>55198.720000000001</v>
      </c>
      <c r="R444">
        <v>0.1981</v>
      </c>
      <c r="S444">
        <v>0.22509999999999999</v>
      </c>
      <c r="T444">
        <v>0.57679999999999998</v>
      </c>
      <c r="U444">
        <v>10.4</v>
      </c>
      <c r="V444" s="1">
        <v>68966.070000000007</v>
      </c>
      <c r="W444">
        <v>97.99</v>
      </c>
      <c r="X444" s="1">
        <v>185252.41</v>
      </c>
      <c r="Y444">
        <v>0.67110000000000003</v>
      </c>
      <c r="Z444">
        <v>0.10340000000000001</v>
      </c>
      <c r="AA444">
        <v>0.22559999999999999</v>
      </c>
      <c r="AB444">
        <v>0.32890000000000003</v>
      </c>
      <c r="AC444">
        <v>185.25</v>
      </c>
      <c r="AD444" s="1">
        <v>5054.2</v>
      </c>
      <c r="AE444">
        <v>432.02</v>
      </c>
      <c r="AF444" s="1">
        <v>155537.99</v>
      </c>
      <c r="AG444" t="s">
        <v>3</v>
      </c>
      <c r="AH444" s="1">
        <v>32721</v>
      </c>
      <c r="AI444" s="1">
        <v>48889.59</v>
      </c>
      <c r="AJ444">
        <v>35.909999999999997</v>
      </c>
      <c r="AK444">
        <v>23.64</v>
      </c>
      <c r="AL444">
        <v>27.36</v>
      </c>
      <c r="AM444">
        <v>4.18</v>
      </c>
      <c r="AN444" s="1">
        <v>1264.6300000000001</v>
      </c>
      <c r="AO444">
        <v>1.2525999999999999</v>
      </c>
      <c r="AP444" s="1">
        <v>1736.5</v>
      </c>
      <c r="AQ444" s="1">
        <v>2537.0500000000002</v>
      </c>
      <c r="AR444" s="1">
        <v>6875.29</v>
      </c>
      <c r="AS444">
        <v>641.74</v>
      </c>
      <c r="AT444">
        <v>336.08</v>
      </c>
      <c r="AU444" s="1">
        <v>12126.64</v>
      </c>
      <c r="AV444" s="1">
        <v>7751.67</v>
      </c>
      <c r="AW444">
        <v>0.51829999999999998</v>
      </c>
      <c r="AX444" s="1">
        <v>4609.82</v>
      </c>
      <c r="AY444">
        <v>0.30830000000000002</v>
      </c>
      <c r="AZ444" s="1">
        <v>1539.62</v>
      </c>
      <c r="BA444">
        <v>0.10299999999999999</v>
      </c>
      <c r="BB444" s="1">
        <v>1053.49</v>
      </c>
      <c r="BC444">
        <v>7.0400000000000004E-2</v>
      </c>
      <c r="BD444" s="1">
        <v>14954.6</v>
      </c>
      <c r="BE444" s="1">
        <v>6803.89</v>
      </c>
      <c r="BF444">
        <v>2.4163000000000001</v>
      </c>
      <c r="BG444">
        <v>0.50790000000000002</v>
      </c>
      <c r="BH444">
        <v>0.23400000000000001</v>
      </c>
      <c r="BI444">
        <v>0.2046</v>
      </c>
      <c r="BJ444">
        <v>3.7400000000000003E-2</v>
      </c>
      <c r="BK444">
        <v>1.6199999999999999E-2</v>
      </c>
    </row>
    <row r="445" spans="1:63" x14ac:dyDescent="0.25">
      <c r="A445" t="s">
        <v>446</v>
      </c>
      <c r="B445">
        <v>44685</v>
      </c>
      <c r="C445">
        <v>25</v>
      </c>
      <c r="D445">
        <v>113.16</v>
      </c>
      <c r="E445" s="1">
        <v>2828.95</v>
      </c>
      <c r="F445" s="1">
        <v>2487.5700000000002</v>
      </c>
      <c r="G445">
        <v>4.0000000000000001E-3</v>
      </c>
      <c r="H445">
        <v>8.9999999999999998E-4</v>
      </c>
      <c r="I445">
        <v>0.14449999999999999</v>
      </c>
      <c r="J445">
        <v>1.5E-3</v>
      </c>
      <c r="K445">
        <v>6.0499999999999998E-2</v>
      </c>
      <c r="L445">
        <v>0.67310000000000003</v>
      </c>
      <c r="M445">
        <v>0.11559999999999999</v>
      </c>
      <c r="N445">
        <v>0.93430000000000002</v>
      </c>
      <c r="O445">
        <v>1.12E-2</v>
      </c>
      <c r="P445">
        <v>0.18129999999999999</v>
      </c>
      <c r="Q445" s="1">
        <v>59284.18</v>
      </c>
      <c r="R445">
        <v>0.2056</v>
      </c>
      <c r="S445">
        <v>0.19520000000000001</v>
      </c>
      <c r="T445">
        <v>0.59919999999999995</v>
      </c>
      <c r="U445">
        <v>21.98</v>
      </c>
      <c r="V445" s="1">
        <v>77642.89</v>
      </c>
      <c r="W445">
        <v>125.69</v>
      </c>
      <c r="X445" s="1">
        <v>109493.94</v>
      </c>
      <c r="Y445">
        <v>0.68110000000000004</v>
      </c>
      <c r="Z445">
        <v>0.22850000000000001</v>
      </c>
      <c r="AA445">
        <v>9.0399999999999994E-2</v>
      </c>
      <c r="AB445">
        <v>0.31890000000000002</v>
      </c>
      <c r="AC445">
        <v>109.49</v>
      </c>
      <c r="AD445" s="1">
        <v>3686.74</v>
      </c>
      <c r="AE445">
        <v>454.03</v>
      </c>
      <c r="AF445" s="1">
        <v>94217.94</v>
      </c>
      <c r="AG445" t="s">
        <v>3</v>
      </c>
      <c r="AH445" s="1">
        <v>28221</v>
      </c>
      <c r="AI445" s="1">
        <v>44442.77</v>
      </c>
      <c r="AJ445">
        <v>47.67</v>
      </c>
      <c r="AK445">
        <v>31.14</v>
      </c>
      <c r="AL445">
        <v>35.64</v>
      </c>
      <c r="AM445">
        <v>4.54</v>
      </c>
      <c r="AN445">
        <v>668.58</v>
      </c>
      <c r="AO445">
        <v>0.94669999999999999</v>
      </c>
      <c r="AP445" s="1">
        <v>1656.81</v>
      </c>
      <c r="AQ445" s="1">
        <v>2432.8000000000002</v>
      </c>
      <c r="AR445" s="1">
        <v>7300.37</v>
      </c>
      <c r="AS445">
        <v>839.22</v>
      </c>
      <c r="AT445">
        <v>365.74</v>
      </c>
      <c r="AU445" s="1">
        <v>12594.95</v>
      </c>
      <c r="AV445" s="1">
        <v>8875.25</v>
      </c>
      <c r="AW445">
        <v>0.58409999999999995</v>
      </c>
      <c r="AX445" s="1">
        <v>3728.85</v>
      </c>
      <c r="AY445">
        <v>0.24540000000000001</v>
      </c>
      <c r="AZ445" s="1">
        <v>1072.54</v>
      </c>
      <c r="BA445">
        <v>7.0599999999999996E-2</v>
      </c>
      <c r="BB445" s="1">
        <v>1516.86</v>
      </c>
      <c r="BC445">
        <v>9.98E-2</v>
      </c>
      <c r="BD445" s="1">
        <v>15193.51</v>
      </c>
      <c r="BE445" s="1">
        <v>6035.25</v>
      </c>
      <c r="BF445">
        <v>2.3298000000000001</v>
      </c>
      <c r="BG445">
        <v>0.49590000000000001</v>
      </c>
      <c r="BH445">
        <v>0.21060000000000001</v>
      </c>
      <c r="BI445">
        <v>0.25140000000000001</v>
      </c>
      <c r="BJ445">
        <v>2.7400000000000001E-2</v>
      </c>
      <c r="BK445">
        <v>1.4800000000000001E-2</v>
      </c>
    </row>
    <row r="446" spans="1:63" x14ac:dyDescent="0.25">
      <c r="A446" t="s">
        <v>447</v>
      </c>
      <c r="B446">
        <v>44693</v>
      </c>
      <c r="C446">
        <v>8.86</v>
      </c>
      <c r="D446">
        <v>226.34</v>
      </c>
      <c r="E446" s="1">
        <v>2004.68</v>
      </c>
      <c r="F446" s="1">
        <v>1933.99</v>
      </c>
      <c r="G446">
        <v>1.2800000000000001E-2</v>
      </c>
      <c r="H446">
        <v>8.0000000000000004E-4</v>
      </c>
      <c r="I446">
        <v>8.3799999999999999E-2</v>
      </c>
      <c r="J446">
        <v>1.6000000000000001E-3</v>
      </c>
      <c r="K446">
        <v>6.3600000000000004E-2</v>
      </c>
      <c r="L446">
        <v>0.77070000000000005</v>
      </c>
      <c r="M446">
        <v>6.6699999999999995E-2</v>
      </c>
      <c r="N446">
        <v>0.58860000000000001</v>
      </c>
      <c r="O446">
        <v>2.3199999999999998E-2</v>
      </c>
      <c r="P446">
        <v>0.16289999999999999</v>
      </c>
      <c r="Q446" s="1">
        <v>61966</v>
      </c>
      <c r="R446">
        <v>0.20860000000000001</v>
      </c>
      <c r="S446">
        <v>0.1923</v>
      </c>
      <c r="T446">
        <v>0.59909999999999997</v>
      </c>
      <c r="U446">
        <v>14.06</v>
      </c>
      <c r="V446" s="1">
        <v>86212.160000000003</v>
      </c>
      <c r="W446">
        <v>139.21</v>
      </c>
      <c r="X446" s="1">
        <v>136348.9</v>
      </c>
      <c r="Y446">
        <v>0.67800000000000005</v>
      </c>
      <c r="Z446">
        <v>0.26550000000000001</v>
      </c>
      <c r="AA446">
        <v>5.6500000000000002E-2</v>
      </c>
      <c r="AB446">
        <v>0.32200000000000001</v>
      </c>
      <c r="AC446">
        <v>136.35</v>
      </c>
      <c r="AD446" s="1">
        <v>5711.11</v>
      </c>
      <c r="AE446">
        <v>652.62</v>
      </c>
      <c r="AF446" s="1">
        <v>128542.22</v>
      </c>
      <c r="AG446" t="s">
        <v>3</v>
      </c>
      <c r="AH446" s="1">
        <v>32105</v>
      </c>
      <c r="AI446" s="1">
        <v>47349.51</v>
      </c>
      <c r="AJ446">
        <v>62.3</v>
      </c>
      <c r="AK446">
        <v>39.14</v>
      </c>
      <c r="AL446">
        <v>45.31</v>
      </c>
      <c r="AM446">
        <v>4.7300000000000004</v>
      </c>
      <c r="AN446">
        <v>0.41</v>
      </c>
      <c r="AO446">
        <v>1.0221</v>
      </c>
      <c r="AP446" s="1">
        <v>1660.8</v>
      </c>
      <c r="AQ446" s="1">
        <v>1948.38</v>
      </c>
      <c r="AR446" s="1">
        <v>7372.8</v>
      </c>
      <c r="AS446">
        <v>801.58</v>
      </c>
      <c r="AT446">
        <v>370.84</v>
      </c>
      <c r="AU446" s="1">
        <v>12154.41</v>
      </c>
      <c r="AV446" s="1">
        <v>6662.88</v>
      </c>
      <c r="AW446">
        <v>0.46350000000000002</v>
      </c>
      <c r="AX446" s="1">
        <v>5080.12</v>
      </c>
      <c r="AY446">
        <v>0.35339999999999999</v>
      </c>
      <c r="AZ446" s="1">
        <v>1514.49</v>
      </c>
      <c r="BA446">
        <v>0.10539999999999999</v>
      </c>
      <c r="BB446" s="1">
        <v>1116.18</v>
      </c>
      <c r="BC446">
        <v>7.7700000000000005E-2</v>
      </c>
      <c r="BD446" s="1">
        <v>14373.67</v>
      </c>
      <c r="BE446" s="1">
        <v>5323.23</v>
      </c>
      <c r="BF446">
        <v>1.5699000000000001</v>
      </c>
      <c r="BG446">
        <v>0.53549999999999998</v>
      </c>
      <c r="BH446">
        <v>0.21690000000000001</v>
      </c>
      <c r="BI446">
        <v>0.20760000000000001</v>
      </c>
      <c r="BJ446">
        <v>2.1600000000000001E-2</v>
      </c>
      <c r="BK446">
        <v>1.84E-2</v>
      </c>
    </row>
    <row r="447" spans="1:63" x14ac:dyDescent="0.25">
      <c r="A447" t="s">
        <v>448</v>
      </c>
      <c r="B447">
        <v>50054</v>
      </c>
      <c r="C447">
        <v>39.24</v>
      </c>
      <c r="D447">
        <v>92.72</v>
      </c>
      <c r="E447" s="1">
        <v>3638.19</v>
      </c>
      <c r="F447" s="1">
        <v>3542.57</v>
      </c>
      <c r="G447">
        <v>3.9199999999999999E-2</v>
      </c>
      <c r="H447">
        <v>5.9999999999999995E-4</v>
      </c>
      <c r="I447">
        <v>2.4199999999999999E-2</v>
      </c>
      <c r="J447">
        <v>8.0000000000000004E-4</v>
      </c>
      <c r="K447">
        <v>3.5299999999999998E-2</v>
      </c>
      <c r="L447">
        <v>0.86070000000000002</v>
      </c>
      <c r="M447">
        <v>3.9199999999999999E-2</v>
      </c>
      <c r="N447">
        <v>9.7299999999999998E-2</v>
      </c>
      <c r="O447">
        <v>1.2500000000000001E-2</v>
      </c>
      <c r="P447">
        <v>0.1072</v>
      </c>
      <c r="Q447" s="1">
        <v>72437.350000000006</v>
      </c>
      <c r="R447">
        <v>0.16539999999999999</v>
      </c>
      <c r="S447">
        <v>0.18290000000000001</v>
      </c>
      <c r="T447">
        <v>0.65169999999999995</v>
      </c>
      <c r="U447">
        <v>21.64</v>
      </c>
      <c r="V447" s="1">
        <v>94168.9</v>
      </c>
      <c r="W447">
        <v>165.54</v>
      </c>
      <c r="X447" s="1">
        <v>252064.79</v>
      </c>
      <c r="Y447">
        <v>0.84330000000000005</v>
      </c>
      <c r="Z447">
        <v>0.11600000000000001</v>
      </c>
      <c r="AA447">
        <v>4.0599999999999997E-2</v>
      </c>
      <c r="AB447">
        <v>0.15670000000000001</v>
      </c>
      <c r="AC447">
        <v>252.06</v>
      </c>
      <c r="AD447" s="1">
        <v>9632.14</v>
      </c>
      <c r="AE447" s="1">
        <v>1042.6600000000001</v>
      </c>
      <c r="AF447" s="1">
        <v>265509.69</v>
      </c>
      <c r="AG447" t="s">
        <v>3</v>
      </c>
      <c r="AH447" s="1">
        <v>56141</v>
      </c>
      <c r="AI447" s="1">
        <v>135691.97</v>
      </c>
      <c r="AJ447">
        <v>71.260000000000005</v>
      </c>
      <c r="AK447">
        <v>37.65</v>
      </c>
      <c r="AL447">
        <v>43.93</v>
      </c>
      <c r="AM447">
        <v>4.67</v>
      </c>
      <c r="AN447" s="1">
        <v>1615.15</v>
      </c>
      <c r="AO447">
        <v>0.60880000000000001</v>
      </c>
      <c r="AP447" s="1">
        <v>1501.52</v>
      </c>
      <c r="AQ447" s="1">
        <v>2104.1999999999998</v>
      </c>
      <c r="AR447" s="1">
        <v>7416.11</v>
      </c>
      <c r="AS447">
        <v>795.26</v>
      </c>
      <c r="AT447">
        <v>386.05</v>
      </c>
      <c r="AU447" s="1">
        <v>12203.13</v>
      </c>
      <c r="AV447" s="1">
        <v>2856.57</v>
      </c>
      <c r="AW447">
        <v>0.22</v>
      </c>
      <c r="AX447" s="1">
        <v>8701.94</v>
      </c>
      <c r="AY447">
        <v>0.67010000000000003</v>
      </c>
      <c r="AZ447" s="1">
        <v>1047.18</v>
      </c>
      <c r="BA447">
        <v>8.0600000000000005E-2</v>
      </c>
      <c r="BB447">
        <v>381.13</v>
      </c>
      <c r="BC447">
        <v>2.93E-2</v>
      </c>
      <c r="BD447" s="1">
        <v>12986.82</v>
      </c>
      <c r="BE447" s="1">
        <v>1391</v>
      </c>
      <c r="BF447">
        <v>0.11600000000000001</v>
      </c>
      <c r="BG447">
        <v>0.59689999999999999</v>
      </c>
      <c r="BH447">
        <v>0.2268</v>
      </c>
      <c r="BI447">
        <v>0.1343</v>
      </c>
      <c r="BJ447">
        <v>2.7400000000000001E-2</v>
      </c>
      <c r="BK447">
        <v>1.4500000000000001E-2</v>
      </c>
    </row>
    <row r="448" spans="1:63" x14ac:dyDescent="0.25">
      <c r="A448" t="s">
        <v>449</v>
      </c>
      <c r="B448">
        <v>47001</v>
      </c>
      <c r="C448">
        <v>24.19</v>
      </c>
      <c r="D448">
        <v>257.02999999999997</v>
      </c>
      <c r="E448" s="1">
        <v>6217.7</v>
      </c>
      <c r="F448" s="1">
        <v>5792.22</v>
      </c>
      <c r="G448">
        <v>3.4500000000000003E-2</v>
      </c>
      <c r="H448">
        <v>1.6999999999999999E-3</v>
      </c>
      <c r="I448">
        <v>0.2213</v>
      </c>
      <c r="J448">
        <v>1.2999999999999999E-3</v>
      </c>
      <c r="K448">
        <v>9.4100000000000003E-2</v>
      </c>
      <c r="L448">
        <v>0.5655</v>
      </c>
      <c r="M448">
        <v>8.1500000000000003E-2</v>
      </c>
      <c r="N448">
        <v>0.50409999999999999</v>
      </c>
      <c r="O448">
        <v>5.16E-2</v>
      </c>
      <c r="P448">
        <v>0.1575</v>
      </c>
      <c r="Q448" s="1">
        <v>68177.070000000007</v>
      </c>
      <c r="R448">
        <v>0.1862</v>
      </c>
      <c r="S448">
        <v>0.2051</v>
      </c>
      <c r="T448">
        <v>0.60870000000000002</v>
      </c>
      <c r="U448">
        <v>39.93</v>
      </c>
      <c r="V448" s="1">
        <v>94112.35</v>
      </c>
      <c r="W448">
        <v>152.83000000000001</v>
      </c>
      <c r="X448" s="1">
        <v>168150.41</v>
      </c>
      <c r="Y448">
        <v>0.68820000000000003</v>
      </c>
      <c r="Z448">
        <v>0.26169999999999999</v>
      </c>
      <c r="AA448">
        <v>5.0099999999999999E-2</v>
      </c>
      <c r="AB448">
        <v>0.31180000000000002</v>
      </c>
      <c r="AC448">
        <v>168.15</v>
      </c>
      <c r="AD448" s="1">
        <v>7583.77</v>
      </c>
      <c r="AE448">
        <v>784.99</v>
      </c>
      <c r="AF448" s="1">
        <v>161205.10999999999</v>
      </c>
      <c r="AG448" t="s">
        <v>3</v>
      </c>
      <c r="AH448" s="1">
        <v>35529</v>
      </c>
      <c r="AI448" s="1">
        <v>56565.71</v>
      </c>
      <c r="AJ448">
        <v>70.56</v>
      </c>
      <c r="AK448">
        <v>42.3</v>
      </c>
      <c r="AL448">
        <v>49.71</v>
      </c>
      <c r="AM448">
        <v>5.28</v>
      </c>
      <c r="AN448">
        <v>827.32</v>
      </c>
      <c r="AO448">
        <v>0.99539999999999995</v>
      </c>
      <c r="AP448" s="1">
        <v>1614.03</v>
      </c>
      <c r="AQ448" s="1">
        <v>2172.04</v>
      </c>
      <c r="AR448" s="1">
        <v>7425.28</v>
      </c>
      <c r="AS448">
        <v>849.17</v>
      </c>
      <c r="AT448">
        <v>408.26</v>
      </c>
      <c r="AU448" s="1">
        <v>12468.78</v>
      </c>
      <c r="AV448" s="1">
        <v>4910.22</v>
      </c>
      <c r="AW448">
        <v>0.35160000000000002</v>
      </c>
      <c r="AX448" s="1">
        <v>7108.59</v>
      </c>
      <c r="AY448">
        <v>0.50900000000000001</v>
      </c>
      <c r="AZ448" s="1">
        <v>1007.95</v>
      </c>
      <c r="BA448">
        <v>7.22E-2</v>
      </c>
      <c r="BB448">
        <v>938.66</v>
      </c>
      <c r="BC448">
        <v>6.7199999999999996E-2</v>
      </c>
      <c r="BD448" s="1">
        <v>13965.42</v>
      </c>
      <c r="BE448" s="1">
        <v>2874.11</v>
      </c>
      <c r="BF448">
        <v>0.60899999999999999</v>
      </c>
      <c r="BG448">
        <v>0.56059999999999999</v>
      </c>
      <c r="BH448">
        <v>0.21829999999999999</v>
      </c>
      <c r="BI448">
        <v>0.18110000000000001</v>
      </c>
      <c r="BJ448">
        <v>2.3699999999999999E-2</v>
      </c>
      <c r="BK448">
        <v>1.6199999999999999E-2</v>
      </c>
    </row>
    <row r="449" spans="1:63" x14ac:dyDescent="0.25">
      <c r="A449" t="s">
        <v>450</v>
      </c>
      <c r="B449">
        <v>46599</v>
      </c>
      <c r="C449">
        <v>11.57</v>
      </c>
      <c r="D449">
        <v>155.68</v>
      </c>
      <c r="E449" s="1">
        <v>1801.4</v>
      </c>
      <c r="F449" s="1">
        <v>1632.14</v>
      </c>
      <c r="G449">
        <v>2.1700000000000001E-2</v>
      </c>
      <c r="H449">
        <v>1.5E-3</v>
      </c>
      <c r="I449">
        <v>0.39679999999999999</v>
      </c>
      <c r="J449">
        <v>1.1000000000000001E-3</v>
      </c>
      <c r="K449">
        <v>9.3600000000000003E-2</v>
      </c>
      <c r="L449">
        <v>0.40810000000000002</v>
      </c>
      <c r="M449">
        <v>7.7200000000000005E-2</v>
      </c>
      <c r="N449">
        <v>0.61719999999999997</v>
      </c>
      <c r="O449">
        <v>4.7199999999999999E-2</v>
      </c>
      <c r="P449">
        <v>0.16900000000000001</v>
      </c>
      <c r="Q449" s="1">
        <v>67063.53</v>
      </c>
      <c r="R449">
        <v>0.2472</v>
      </c>
      <c r="S449">
        <v>0.21640000000000001</v>
      </c>
      <c r="T449">
        <v>0.53649999999999998</v>
      </c>
      <c r="U449">
        <v>15.86</v>
      </c>
      <c r="V449" s="1">
        <v>87799.28</v>
      </c>
      <c r="W449">
        <v>111.02</v>
      </c>
      <c r="X449" s="1">
        <v>176229.17</v>
      </c>
      <c r="Y449">
        <v>0.63170000000000004</v>
      </c>
      <c r="Z449">
        <v>0.31119999999999998</v>
      </c>
      <c r="AA449">
        <v>5.7000000000000002E-2</v>
      </c>
      <c r="AB449">
        <v>0.36830000000000002</v>
      </c>
      <c r="AC449">
        <v>176.23</v>
      </c>
      <c r="AD449" s="1">
        <v>9042.8799999999992</v>
      </c>
      <c r="AE449">
        <v>858.07</v>
      </c>
      <c r="AF449" s="1">
        <v>164497.07999999999</v>
      </c>
      <c r="AG449" t="s">
        <v>3</v>
      </c>
      <c r="AH449" s="1">
        <v>34214</v>
      </c>
      <c r="AI449" s="1">
        <v>53815.17</v>
      </c>
      <c r="AJ449">
        <v>74.040000000000006</v>
      </c>
      <c r="AK449">
        <v>46.59</v>
      </c>
      <c r="AL449">
        <v>54.47</v>
      </c>
      <c r="AM449">
        <v>5.01</v>
      </c>
      <c r="AN449" s="1">
        <v>2671.22</v>
      </c>
      <c r="AO449">
        <v>1.1615</v>
      </c>
      <c r="AP449" s="1">
        <v>2134.9699999999998</v>
      </c>
      <c r="AQ449" s="1">
        <v>2413.66</v>
      </c>
      <c r="AR449" s="1">
        <v>8235.2099999999991</v>
      </c>
      <c r="AS449">
        <v>973</v>
      </c>
      <c r="AT449">
        <v>527.08000000000004</v>
      </c>
      <c r="AU449" s="1">
        <v>14283.92</v>
      </c>
      <c r="AV449" s="1">
        <v>5597.04</v>
      </c>
      <c r="AW449">
        <v>0.32540000000000002</v>
      </c>
      <c r="AX449" s="1">
        <v>8913.07</v>
      </c>
      <c r="AY449">
        <v>0.51829999999999998</v>
      </c>
      <c r="AZ449" s="1">
        <v>1537.4</v>
      </c>
      <c r="BA449">
        <v>8.9399999999999993E-2</v>
      </c>
      <c r="BB449" s="1">
        <v>1150.6199999999999</v>
      </c>
      <c r="BC449">
        <v>6.6900000000000001E-2</v>
      </c>
      <c r="BD449" s="1">
        <v>17198.13</v>
      </c>
      <c r="BE449" s="1">
        <v>3224.79</v>
      </c>
      <c r="BF449">
        <v>0.69740000000000002</v>
      </c>
      <c r="BG449">
        <v>0.54359999999999997</v>
      </c>
      <c r="BH449">
        <v>0.20599999999999999</v>
      </c>
      <c r="BI449">
        <v>0.20419999999999999</v>
      </c>
      <c r="BJ449">
        <v>2.52E-2</v>
      </c>
      <c r="BK449">
        <v>2.0899999999999998E-2</v>
      </c>
    </row>
    <row r="450" spans="1:63" x14ac:dyDescent="0.25">
      <c r="A450" t="s">
        <v>451</v>
      </c>
      <c r="B450">
        <v>48439</v>
      </c>
      <c r="C450">
        <v>118.38</v>
      </c>
      <c r="D450">
        <v>6.8</v>
      </c>
      <c r="E450">
        <v>804.94</v>
      </c>
      <c r="F450">
        <v>767.3</v>
      </c>
      <c r="G450">
        <v>1.9E-3</v>
      </c>
      <c r="H450">
        <v>8.9999999999999998E-4</v>
      </c>
      <c r="I450">
        <v>5.4999999999999997E-3</v>
      </c>
      <c r="J450">
        <v>1.1999999999999999E-3</v>
      </c>
      <c r="K450">
        <v>2.7099999999999999E-2</v>
      </c>
      <c r="L450">
        <v>0.93710000000000004</v>
      </c>
      <c r="M450">
        <v>2.63E-2</v>
      </c>
      <c r="N450">
        <v>0.3916</v>
      </c>
      <c r="O450">
        <v>2.7000000000000001E-3</v>
      </c>
      <c r="P450">
        <v>0.1487</v>
      </c>
      <c r="Q450" s="1">
        <v>55117.26</v>
      </c>
      <c r="R450">
        <v>0.24729999999999999</v>
      </c>
      <c r="S450">
        <v>0.16389999999999999</v>
      </c>
      <c r="T450">
        <v>0.58879999999999999</v>
      </c>
      <c r="U450">
        <v>8.57</v>
      </c>
      <c r="V450" s="1">
        <v>69455.88</v>
      </c>
      <c r="W450">
        <v>89.83</v>
      </c>
      <c r="X450" s="1">
        <v>203545.36</v>
      </c>
      <c r="Y450">
        <v>0.75649999999999995</v>
      </c>
      <c r="Z450">
        <v>8.2699999999999996E-2</v>
      </c>
      <c r="AA450">
        <v>0.16089999999999999</v>
      </c>
      <c r="AB450">
        <v>0.24349999999999999</v>
      </c>
      <c r="AC450">
        <v>203.55</v>
      </c>
      <c r="AD450" s="1">
        <v>5683.36</v>
      </c>
      <c r="AE450">
        <v>543.23</v>
      </c>
      <c r="AF450" s="1">
        <v>180540.14</v>
      </c>
      <c r="AG450" t="s">
        <v>3</v>
      </c>
      <c r="AH450" s="1">
        <v>36815</v>
      </c>
      <c r="AI450" s="1">
        <v>55151.76</v>
      </c>
      <c r="AJ450">
        <v>37.369999999999997</v>
      </c>
      <c r="AK450">
        <v>24.63</v>
      </c>
      <c r="AL450">
        <v>28.42</v>
      </c>
      <c r="AM450">
        <v>4.6500000000000004</v>
      </c>
      <c r="AN450" s="1">
        <v>1630.36</v>
      </c>
      <c r="AO450">
        <v>1.4933000000000001</v>
      </c>
      <c r="AP450" s="1">
        <v>1923.6</v>
      </c>
      <c r="AQ450" s="1">
        <v>2524.39</v>
      </c>
      <c r="AR450" s="1">
        <v>7396.11</v>
      </c>
      <c r="AS450">
        <v>639.95000000000005</v>
      </c>
      <c r="AT450">
        <v>357.6</v>
      </c>
      <c r="AU450" s="1">
        <v>12841.66</v>
      </c>
      <c r="AV450" s="1">
        <v>7048.28</v>
      </c>
      <c r="AW450">
        <v>0.44369999999999998</v>
      </c>
      <c r="AX450" s="1">
        <v>6022.39</v>
      </c>
      <c r="AY450">
        <v>0.37919999999999998</v>
      </c>
      <c r="AZ450" s="1">
        <v>1998.79</v>
      </c>
      <c r="BA450">
        <v>0.1258</v>
      </c>
      <c r="BB450">
        <v>814.07</v>
      </c>
      <c r="BC450">
        <v>5.1299999999999998E-2</v>
      </c>
      <c r="BD450" s="1">
        <v>15883.53</v>
      </c>
      <c r="BE450" s="1">
        <v>5619.22</v>
      </c>
      <c r="BF450">
        <v>1.6375999999999999</v>
      </c>
      <c r="BG450">
        <v>0.49730000000000002</v>
      </c>
      <c r="BH450">
        <v>0.22270000000000001</v>
      </c>
      <c r="BI450">
        <v>0.21210000000000001</v>
      </c>
      <c r="BJ450">
        <v>3.61E-2</v>
      </c>
      <c r="BK450">
        <v>3.1800000000000002E-2</v>
      </c>
    </row>
    <row r="451" spans="1:63" x14ac:dyDescent="0.25">
      <c r="A451" t="s">
        <v>452</v>
      </c>
      <c r="B451">
        <v>47506</v>
      </c>
      <c r="C451">
        <v>84.62</v>
      </c>
      <c r="D451">
        <v>7.67</v>
      </c>
      <c r="E451">
        <v>649.16999999999996</v>
      </c>
      <c r="F451">
        <v>643.55999999999995</v>
      </c>
      <c r="G451">
        <v>2.0999999999999999E-3</v>
      </c>
      <c r="H451">
        <v>1E-3</v>
      </c>
      <c r="I451">
        <v>6.7000000000000002E-3</v>
      </c>
      <c r="J451">
        <v>1E-3</v>
      </c>
      <c r="K451">
        <v>2.6200000000000001E-2</v>
      </c>
      <c r="L451">
        <v>0.93740000000000001</v>
      </c>
      <c r="M451">
        <v>2.5700000000000001E-2</v>
      </c>
      <c r="N451">
        <v>0.34060000000000001</v>
      </c>
      <c r="O451">
        <v>5.0000000000000001E-4</v>
      </c>
      <c r="P451">
        <v>0.1502</v>
      </c>
      <c r="Q451" s="1">
        <v>56056.35</v>
      </c>
      <c r="R451">
        <v>0.2215</v>
      </c>
      <c r="S451">
        <v>0.15909999999999999</v>
      </c>
      <c r="T451">
        <v>0.61939999999999995</v>
      </c>
      <c r="U451">
        <v>7.74</v>
      </c>
      <c r="V451" s="1">
        <v>69157.63</v>
      </c>
      <c r="W451">
        <v>80.06</v>
      </c>
      <c r="X451" s="1">
        <v>194884.05</v>
      </c>
      <c r="Y451">
        <v>0.75429999999999997</v>
      </c>
      <c r="Z451">
        <v>4.48E-2</v>
      </c>
      <c r="AA451">
        <v>0.2009</v>
      </c>
      <c r="AB451">
        <v>0.2457</v>
      </c>
      <c r="AC451">
        <v>194.88</v>
      </c>
      <c r="AD451" s="1">
        <v>5618.54</v>
      </c>
      <c r="AE451">
        <v>523.27</v>
      </c>
      <c r="AF451" s="1">
        <v>171012.76</v>
      </c>
      <c r="AG451" t="s">
        <v>3</v>
      </c>
      <c r="AH451" s="1">
        <v>36900</v>
      </c>
      <c r="AI451" s="1">
        <v>54424.03</v>
      </c>
      <c r="AJ451">
        <v>38.85</v>
      </c>
      <c r="AK451">
        <v>24.64</v>
      </c>
      <c r="AL451">
        <v>27.97</v>
      </c>
      <c r="AM451">
        <v>4.6900000000000004</v>
      </c>
      <c r="AN451" s="1">
        <v>1738.45</v>
      </c>
      <c r="AO451">
        <v>1.5398000000000001</v>
      </c>
      <c r="AP451" s="1">
        <v>1956.27</v>
      </c>
      <c r="AQ451" s="1">
        <v>2424.16</v>
      </c>
      <c r="AR451" s="1">
        <v>7342.14</v>
      </c>
      <c r="AS451">
        <v>596.34</v>
      </c>
      <c r="AT451">
        <v>381.78</v>
      </c>
      <c r="AU451" s="1">
        <v>12700.68</v>
      </c>
      <c r="AV451" s="1">
        <v>7035.13</v>
      </c>
      <c r="AW451">
        <v>0.44669999999999999</v>
      </c>
      <c r="AX451" s="1">
        <v>5797.21</v>
      </c>
      <c r="AY451">
        <v>0.36809999999999998</v>
      </c>
      <c r="AZ451" s="1">
        <v>2195.9899999999998</v>
      </c>
      <c r="BA451">
        <v>0.1394</v>
      </c>
      <c r="BB451">
        <v>720.12</v>
      </c>
      <c r="BC451">
        <v>4.5699999999999998E-2</v>
      </c>
      <c r="BD451" s="1">
        <v>15748.45</v>
      </c>
      <c r="BE451" s="1">
        <v>6176.82</v>
      </c>
      <c r="BF451">
        <v>1.9120999999999999</v>
      </c>
      <c r="BG451">
        <v>0.51129999999999998</v>
      </c>
      <c r="BH451">
        <v>0.2044</v>
      </c>
      <c r="BI451">
        <v>0.22489999999999999</v>
      </c>
      <c r="BJ451">
        <v>3.49E-2</v>
      </c>
      <c r="BK451">
        <v>2.4500000000000001E-2</v>
      </c>
    </row>
    <row r="452" spans="1:63" x14ac:dyDescent="0.25">
      <c r="A452" t="s">
        <v>453</v>
      </c>
      <c r="B452">
        <v>46474</v>
      </c>
      <c r="C452">
        <v>168.86</v>
      </c>
      <c r="D452">
        <v>8.8800000000000008</v>
      </c>
      <c r="E452" s="1">
        <v>1499.39</v>
      </c>
      <c r="F452" s="1">
        <v>1394.19</v>
      </c>
      <c r="G452">
        <v>1.9E-3</v>
      </c>
      <c r="H452">
        <v>2.9999999999999997E-4</v>
      </c>
      <c r="I452">
        <v>6.3E-3</v>
      </c>
      <c r="J452">
        <v>1.1000000000000001E-3</v>
      </c>
      <c r="K452">
        <v>1.9300000000000001E-2</v>
      </c>
      <c r="L452">
        <v>0.94259999999999999</v>
      </c>
      <c r="M452">
        <v>2.8500000000000001E-2</v>
      </c>
      <c r="N452">
        <v>0.51829999999999998</v>
      </c>
      <c r="O452">
        <v>2.2000000000000001E-3</v>
      </c>
      <c r="P452">
        <v>0.16139999999999999</v>
      </c>
      <c r="Q452" s="1">
        <v>55095.77</v>
      </c>
      <c r="R452">
        <v>0.22700000000000001</v>
      </c>
      <c r="S452">
        <v>0.20599999999999999</v>
      </c>
      <c r="T452">
        <v>0.56699999999999995</v>
      </c>
      <c r="U452">
        <v>13.2</v>
      </c>
      <c r="V452" s="1">
        <v>68477.08</v>
      </c>
      <c r="W452">
        <v>109.05</v>
      </c>
      <c r="X452" s="1">
        <v>202515.65</v>
      </c>
      <c r="Y452">
        <v>0.60940000000000005</v>
      </c>
      <c r="Z452">
        <v>0.13719999999999999</v>
      </c>
      <c r="AA452">
        <v>0.25340000000000001</v>
      </c>
      <c r="AB452">
        <v>0.3906</v>
      </c>
      <c r="AC452">
        <v>202.52</v>
      </c>
      <c r="AD452" s="1">
        <v>5406.78</v>
      </c>
      <c r="AE452">
        <v>422.8</v>
      </c>
      <c r="AF452" s="1">
        <v>174132.7</v>
      </c>
      <c r="AG452" t="s">
        <v>3</v>
      </c>
      <c r="AH452" s="1">
        <v>32923</v>
      </c>
      <c r="AI452" s="1">
        <v>50699.519999999997</v>
      </c>
      <c r="AJ452">
        <v>34.08</v>
      </c>
      <c r="AK452">
        <v>23.55</v>
      </c>
      <c r="AL452">
        <v>27.01</v>
      </c>
      <c r="AM452">
        <v>4.1500000000000004</v>
      </c>
      <c r="AN452" s="1">
        <v>1348.84</v>
      </c>
      <c r="AO452">
        <v>1.1343000000000001</v>
      </c>
      <c r="AP452" s="1">
        <v>1641.3</v>
      </c>
      <c r="AQ452" s="1">
        <v>2393.83</v>
      </c>
      <c r="AR452" s="1">
        <v>6994.78</v>
      </c>
      <c r="AS452">
        <v>612.29999999999995</v>
      </c>
      <c r="AT452">
        <v>270.16000000000003</v>
      </c>
      <c r="AU452" s="1">
        <v>11912.36</v>
      </c>
      <c r="AV452" s="1">
        <v>7224.59</v>
      </c>
      <c r="AW452">
        <v>0.49270000000000003</v>
      </c>
      <c r="AX452" s="1">
        <v>5019.24</v>
      </c>
      <c r="AY452">
        <v>0.34229999999999999</v>
      </c>
      <c r="AZ452" s="1">
        <v>1303.97</v>
      </c>
      <c r="BA452">
        <v>8.8900000000000007E-2</v>
      </c>
      <c r="BB452" s="1">
        <v>1114.8699999999999</v>
      </c>
      <c r="BC452">
        <v>7.5999999999999998E-2</v>
      </c>
      <c r="BD452" s="1">
        <v>14662.66</v>
      </c>
      <c r="BE452" s="1">
        <v>5732.36</v>
      </c>
      <c r="BF452">
        <v>1.8625</v>
      </c>
      <c r="BG452">
        <v>0.50039999999999996</v>
      </c>
      <c r="BH452">
        <v>0.2402</v>
      </c>
      <c r="BI452">
        <v>0.20469999999999999</v>
      </c>
      <c r="BJ452">
        <v>3.5400000000000001E-2</v>
      </c>
      <c r="BK452">
        <v>1.9300000000000001E-2</v>
      </c>
    </row>
    <row r="453" spans="1:63" x14ac:dyDescent="0.25">
      <c r="A453" t="s">
        <v>454</v>
      </c>
      <c r="B453">
        <v>46078</v>
      </c>
      <c r="C453">
        <v>78.569999999999993</v>
      </c>
      <c r="D453">
        <v>13.68</v>
      </c>
      <c r="E453" s="1">
        <v>1074.6400000000001</v>
      </c>
      <c r="F453" s="1">
        <v>1043.58</v>
      </c>
      <c r="G453">
        <v>2.8E-3</v>
      </c>
      <c r="H453">
        <v>2.9999999999999997E-4</v>
      </c>
      <c r="I453">
        <v>1.0500000000000001E-2</v>
      </c>
      <c r="J453">
        <v>8.9999999999999998E-4</v>
      </c>
      <c r="K453">
        <v>2.6499999999999999E-2</v>
      </c>
      <c r="L453">
        <v>0.92069999999999996</v>
      </c>
      <c r="M453">
        <v>3.8300000000000001E-2</v>
      </c>
      <c r="N453">
        <v>0.5413</v>
      </c>
      <c r="O453">
        <v>1.9E-3</v>
      </c>
      <c r="P453">
        <v>0.1678</v>
      </c>
      <c r="Q453" s="1">
        <v>53391.519999999997</v>
      </c>
      <c r="R453">
        <v>0.24579999999999999</v>
      </c>
      <c r="S453">
        <v>0.23480000000000001</v>
      </c>
      <c r="T453">
        <v>0.51939999999999997</v>
      </c>
      <c r="U453">
        <v>9.91</v>
      </c>
      <c r="V453" s="1">
        <v>71352.56</v>
      </c>
      <c r="W453">
        <v>104.73</v>
      </c>
      <c r="X453" s="1">
        <v>136532.09</v>
      </c>
      <c r="Y453">
        <v>0.76359999999999995</v>
      </c>
      <c r="Z453">
        <v>0.11799999999999999</v>
      </c>
      <c r="AA453">
        <v>0.11840000000000001</v>
      </c>
      <c r="AB453">
        <v>0.2364</v>
      </c>
      <c r="AC453">
        <v>136.53</v>
      </c>
      <c r="AD453" s="1">
        <v>3459.24</v>
      </c>
      <c r="AE453">
        <v>404.47</v>
      </c>
      <c r="AF453" s="1">
        <v>123121.87</v>
      </c>
      <c r="AG453" t="s">
        <v>3</v>
      </c>
      <c r="AH453" s="1">
        <v>31929</v>
      </c>
      <c r="AI453" s="1">
        <v>47513.68</v>
      </c>
      <c r="AJ453">
        <v>36.630000000000003</v>
      </c>
      <c r="AK453">
        <v>23.6</v>
      </c>
      <c r="AL453">
        <v>26.72</v>
      </c>
      <c r="AM453">
        <v>4.22</v>
      </c>
      <c r="AN453" s="1">
        <v>1463.72</v>
      </c>
      <c r="AO453">
        <v>1.1887000000000001</v>
      </c>
      <c r="AP453" s="1">
        <v>1623.12</v>
      </c>
      <c r="AQ453" s="1">
        <v>2345.83</v>
      </c>
      <c r="AR453" s="1">
        <v>7144.2</v>
      </c>
      <c r="AS453">
        <v>651.91999999999996</v>
      </c>
      <c r="AT453">
        <v>308.2</v>
      </c>
      <c r="AU453" s="1">
        <v>12073.28</v>
      </c>
      <c r="AV453" s="1">
        <v>8127.72</v>
      </c>
      <c r="AW453">
        <v>0.56389999999999996</v>
      </c>
      <c r="AX453" s="1">
        <v>3617.57</v>
      </c>
      <c r="AY453">
        <v>0.251</v>
      </c>
      <c r="AZ453" s="1">
        <v>1498.91</v>
      </c>
      <c r="BA453">
        <v>0.104</v>
      </c>
      <c r="BB453" s="1">
        <v>1168.3599999999999</v>
      </c>
      <c r="BC453">
        <v>8.1100000000000005E-2</v>
      </c>
      <c r="BD453" s="1">
        <v>14412.58</v>
      </c>
      <c r="BE453" s="1">
        <v>7013.17</v>
      </c>
      <c r="BF453">
        <v>2.6385000000000001</v>
      </c>
      <c r="BG453">
        <v>0.50470000000000004</v>
      </c>
      <c r="BH453">
        <v>0.22819999999999999</v>
      </c>
      <c r="BI453">
        <v>0.20899999999999999</v>
      </c>
      <c r="BJ453">
        <v>3.5999999999999997E-2</v>
      </c>
      <c r="BK453">
        <v>2.2100000000000002E-2</v>
      </c>
    </row>
    <row r="454" spans="1:63" x14ac:dyDescent="0.25">
      <c r="A454" t="s">
        <v>455</v>
      </c>
      <c r="B454">
        <v>45591</v>
      </c>
      <c r="C454">
        <v>22.33</v>
      </c>
      <c r="D454">
        <v>55.55</v>
      </c>
      <c r="E454" s="1">
        <v>1240.6600000000001</v>
      </c>
      <c r="F454" s="1">
        <v>1227.3900000000001</v>
      </c>
      <c r="G454">
        <v>4.3E-3</v>
      </c>
      <c r="H454">
        <v>5.0000000000000001E-4</v>
      </c>
      <c r="I454">
        <v>1.2200000000000001E-2</v>
      </c>
      <c r="J454">
        <v>5.0000000000000001E-4</v>
      </c>
      <c r="K454">
        <v>2.5100000000000001E-2</v>
      </c>
      <c r="L454">
        <v>0.91549999999999998</v>
      </c>
      <c r="M454">
        <v>4.1799999999999997E-2</v>
      </c>
      <c r="N454">
        <v>0.46289999999999998</v>
      </c>
      <c r="O454">
        <v>4.7999999999999996E-3</v>
      </c>
      <c r="P454">
        <v>0.14230000000000001</v>
      </c>
      <c r="Q454" s="1">
        <v>55455.4</v>
      </c>
      <c r="R454">
        <v>0.2319</v>
      </c>
      <c r="S454">
        <v>0.2112</v>
      </c>
      <c r="T454">
        <v>0.55689999999999995</v>
      </c>
      <c r="U454">
        <v>11.09</v>
      </c>
      <c r="V454" s="1">
        <v>69248.12</v>
      </c>
      <c r="W454">
        <v>108.09</v>
      </c>
      <c r="X454" s="1">
        <v>141689.21</v>
      </c>
      <c r="Y454">
        <v>0.70879999999999999</v>
      </c>
      <c r="Z454">
        <v>0.1847</v>
      </c>
      <c r="AA454">
        <v>0.1065</v>
      </c>
      <c r="AB454">
        <v>0.29120000000000001</v>
      </c>
      <c r="AC454">
        <v>141.69</v>
      </c>
      <c r="AD454" s="1">
        <v>4392.84</v>
      </c>
      <c r="AE454">
        <v>498.23</v>
      </c>
      <c r="AF454" s="1">
        <v>119441.96</v>
      </c>
      <c r="AG454" t="s">
        <v>3</v>
      </c>
      <c r="AH454" s="1">
        <v>32715</v>
      </c>
      <c r="AI454" s="1">
        <v>50625.35</v>
      </c>
      <c r="AJ454">
        <v>44.92</v>
      </c>
      <c r="AK454">
        <v>27.74</v>
      </c>
      <c r="AL454">
        <v>35.17</v>
      </c>
      <c r="AM454">
        <v>4.38</v>
      </c>
      <c r="AN454" s="1">
        <v>1179.5899999999999</v>
      </c>
      <c r="AO454">
        <v>0.87180000000000002</v>
      </c>
      <c r="AP454" s="1">
        <v>1498.19</v>
      </c>
      <c r="AQ454" s="1">
        <v>1869.76</v>
      </c>
      <c r="AR454" s="1">
        <v>6335.02</v>
      </c>
      <c r="AS454">
        <v>599.6</v>
      </c>
      <c r="AT454">
        <v>292.38</v>
      </c>
      <c r="AU454" s="1">
        <v>10594.96</v>
      </c>
      <c r="AV454" s="1">
        <v>6404.39</v>
      </c>
      <c r="AW454">
        <v>0.50349999999999995</v>
      </c>
      <c r="AX454" s="1">
        <v>3990.63</v>
      </c>
      <c r="AY454">
        <v>0.31369999999999998</v>
      </c>
      <c r="AZ454" s="1">
        <v>1469.24</v>
      </c>
      <c r="BA454">
        <v>0.11550000000000001</v>
      </c>
      <c r="BB454">
        <v>854.94</v>
      </c>
      <c r="BC454">
        <v>6.7199999999999996E-2</v>
      </c>
      <c r="BD454" s="1">
        <v>12719.19</v>
      </c>
      <c r="BE454" s="1">
        <v>5461.41</v>
      </c>
      <c r="BF454">
        <v>1.5902000000000001</v>
      </c>
      <c r="BG454">
        <v>0.51629999999999998</v>
      </c>
      <c r="BH454">
        <v>0.22850000000000001</v>
      </c>
      <c r="BI454">
        <v>0.20649999999999999</v>
      </c>
      <c r="BJ454">
        <v>3.1E-2</v>
      </c>
      <c r="BK454">
        <v>1.7600000000000001E-2</v>
      </c>
    </row>
    <row r="455" spans="1:63" x14ac:dyDescent="0.25">
      <c r="A455" t="s">
        <v>456</v>
      </c>
      <c r="B455">
        <v>48447</v>
      </c>
      <c r="C455">
        <v>98</v>
      </c>
      <c r="D455">
        <v>19.29</v>
      </c>
      <c r="E455" s="1">
        <v>1890.33</v>
      </c>
      <c r="F455" s="1">
        <v>1797.28</v>
      </c>
      <c r="G455">
        <v>5.4999999999999997E-3</v>
      </c>
      <c r="H455">
        <v>4.1999999999999997E-3</v>
      </c>
      <c r="I455">
        <v>1.0999999999999999E-2</v>
      </c>
      <c r="J455">
        <v>1.1000000000000001E-3</v>
      </c>
      <c r="K455">
        <v>3.5700000000000003E-2</v>
      </c>
      <c r="L455">
        <v>0.90059999999999996</v>
      </c>
      <c r="M455">
        <v>4.19E-2</v>
      </c>
      <c r="N455">
        <v>0.40810000000000002</v>
      </c>
      <c r="O455">
        <v>8.5000000000000006E-3</v>
      </c>
      <c r="P455">
        <v>0.1447</v>
      </c>
      <c r="Q455" s="1">
        <v>59901.73</v>
      </c>
      <c r="R455">
        <v>0.19670000000000001</v>
      </c>
      <c r="S455">
        <v>0.19539999999999999</v>
      </c>
      <c r="T455">
        <v>0.6079</v>
      </c>
      <c r="U455">
        <v>13.79</v>
      </c>
      <c r="V455" s="1">
        <v>77069.539999999994</v>
      </c>
      <c r="W455">
        <v>132.78</v>
      </c>
      <c r="X455" s="1">
        <v>191487.79</v>
      </c>
      <c r="Y455">
        <v>0.73560000000000003</v>
      </c>
      <c r="Z455">
        <v>0.1618</v>
      </c>
      <c r="AA455">
        <v>0.1026</v>
      </c>
      <c r="AB455">
        <v>0.26440000000000002</v>
      </c>
      <c r="AC455">
        <v>191.49</v>
      </c>
      <c r="AD455" s="1">
        <v>5672.85</v>
      </c>
      <c r="AE455">
        <v>591.9</v>
      </c>
      <c r="AF455" s="1">
        <v>170430.4</v>
      </c>
      <c r="AG455" t="s">
        <v>3</v>
      </c>
      <c r="AH455" s="1">
        <v>34945</v>
      </c>
      <c r="AI455" s="1">
        <v>55963.86</v>
      </c>
      <c r="AJ455">
        <v>44.54</v>
      </c>
      <c r="AK455">
        <v>26.79</v>
      </c>
      <c r="AL455">
        <v>31.11</v>
      </c>
      <c r="AM455">
        <v>4.26</v>
      </c>
      <c r="AN455" s="1">
        <v>1326.31</v>
      </c>
      <c r="AO455">
        <v>1.1676</v>
      </c>
      <c r="AP455" s="1">
        <v>1490.05</v>
      </c>
      <c r="AQ455" s="1">
        <v>2123.0700000000002</v>
      </c>
      <c r="AR455" s="1">
        <v>6836.68</v>
      </c>
      <c r="AS455">
        <v>722.55</v>
      </c>
      <c r="AT455">
        <v>316.52999999999997</v>
      </c>
      <c r="AU455" s="1">
        <v>11488.88</v>
      </c>
      <c r="AV455" s="1">
        <v>5425.46</v>
      </c>
      <c r="AW455">
        <v>0.40439999999999998</v>
      </c>
      <c r="AX455" s="1">
        <v>5734.93</v>
      </c>
      <c r="AY455">
        <v>0.42749999999999999</v>
      </c>
      <c r="AZ455" s="1">
        <v>1355.34</v>
      </c>
      <c r="BA455">
        <v>0.10100000000000001</v>
      </c>
      <c r="BB455">
        <v>900.47</v>
      </c>
      <c r="BC455">
        <v>6.7100000000000007E-2</v>
      </c>
      <c r="BD455" s="1">
        <v>13416.21</v>
      </c>
      <c r="BE455" s="1">
        <v>4052.68</v>
      </c>
      <c r="BF455">
        <v>1.0247999999999999</v>
      </c>
      <c r="BG455">
        <v>0.52310000000000001</v>
      </c>
      <c r="BH455">
        <v>0.2276</v>
      </c>
      <c r="BI455">
        <v>0.19570000000000001</v>
      </c>
      <c r="BJ455">
        <v>3.1099999999999999E-2</v>
      </c>
      <c r="BK455">
        <v>2.2499999999999999E-2</v>
      </c>
    </row>
    <row r="456" spans="1:63" x14ac:dyDescent="0.25">
      <c r="A456" t="s">
        <v>457</v>
      </c>
      <c r="B456">
        <v>46482</v>
      </c>
      <c r="C456">
        <v>210</v>
      </c>
      <c r="D456">
        <v>7.45</v>
      </c>
      <c r="E456" s="1">
        <v>1563.87</v>
      </c>
      <c r="F456" s="1">
        <v>1469.31</v>
      </c>
      <c r="G456">
        <v>1.6999999999999999E-3</v>
      </c>
      <c r="H456">
        <v>4.0000000000000002E-4</v>
      </c>
      <c r="I456">
        <v>6.3E-3</v>
      </c>
      <c r="J456">
        <v>1.1000000000000001E-3</v>
      </c>
      <c r="K456">
        <v>1.7299999999999999E-2</v>
      </c>
      <c r="L456">
        <v>0.9476</v>
      </c>
      <c r="M456">
        <v>2.5600000000000001E-2</v>
      </c>
      <c r="N456">
        <v>0.47889999999999999</v>
      </c>
      <c r="O456">
        <v>2.8E-3</v>
      </c>
      <c r="P456">
        <v>0.15859999999999999</v>
      </c>
      <c r="Q456" s="1">
        <v>55359.13</v>
      </c>
      <c r="R456">
        <v>0.17730000000000001</v>
      </c>
      <c r="S456">
        <v>0.23300000000000001</v>
      </c>
      <c r="T456">
        <v>0.5897</v>
      </c>
      <c r="U456">
        <v>13.85</v>
      </c>
      <c r="V456" s="1">
        <v>71169.789999999994</v>
      </c>
      <c r="W456">
        <v>108.54</v>
      </c>
      <c r="X456" s="1">
        <v>253666.47</v>
      </c>
      <c r="Y456">
        <v>0.53700000000000003</v>
      </c>
      <c r="Z456">
        <v>0.15840000000000001</v>
      </c>
      <c r="AA456">
        <v>0.30459999999999998</v>
      </c>
      <c r="AB456">
        <v>0.46300000000000002</v>
      </c>
      <c r="AC456">
        <v>253.67</v>
      </c>
      <c r="AD456" s="1">
        <v>7081.33</v>
      </c>
      <c r="AE456">
        <v>478.42</v>
      </c>
      <c r="AF456" s="1">
        <v>189290</v>
      </c>
      <c r="AG456" t="s">
        <v>3</v>
      </c>
      <c r="AH456" s="1">
        <v>33506</v>
      </c>
      <c r="AI456" s="1">
        <v>54160.13</v>
      </c>
      <c r="AJ456">
        <v>34.909999999999997</v>
      </c>
      <c r="AK456">
        <v>23.85</v>
      </c>
      <c r="AL456">
        <v>27.35</v>
      </c>
      <c r="AM456">
        <v>4.29</v>
      </c>
      <c r="AN456">
        <v>554.16999999999996</v>
      </c>
      <c r="AO456">
        <v>0.97270000000000001</v>
      </c>
      <c r="AP456" s="1">
        <v>1725.1</v>
      </c>
      <c r="AQ456" s="1">
        <v>2629.18</v>
      </c>
      <c r="AR456" s="1">
        <v>7102.39</v>
      </c>
      <c r="AS456">
        <v>716.04</v>
      </c>
      <c r="AT456">
        <v>385.76</v>
      </c>
      <c r="AU456" s="1">
        <v>12558.47</v>
      </c>
      <c r="AV456" s="1">
        <v>7097.88</v>
      </c>
      <c r="AW456">
        <v>0.45419999999999999</v>
      </c>
      <c r="AX456" s="1">
        <v>6156.22</v>
      </c>
      <c r="AY456">
        <v>0.39389999999999997</v>
      </c>
      <c r="AZ456" s="1">
        <v>1314.54</v>
      </c>
      <c r="BA456">
        <v>8.4099999999999994E-2</v>
      </c>
      <c r="BB456" s="1">
        <v>1058.67</v>
      </c>
      <c r="BC456">
        <v>6.7699999999999996E-2</v>
      </c>
      <c r="BD456" s="1">
        <v>15627.31</v>
      </c>
      <c r="BE456" s="1">
        <v>5626.18</v>
      </c>
      <c r="BF456">
        <v>1.6171</v>
      </c>
      <c r="BG456">
        <v>0.50209999999999999</v>
      </c>
      <c r="BH456">
        <v>0.24249999999999999</v>
      </c>
      <c r="BI456">
        <v>0.1991</v>
      </c>
      <c r="BJ456">
        <v>3.78E-2</v>
      </c>
      <c r="BK456">
        <v>1.8599999999999998E-2</v>
      </c>
    </row>
    <row r="457" spans="1:63" x14ac:dyDescent="0.25">
      <c r="A457" t="s">
        <v>458</v>
      </c>
      <c r="B457">
        <v>47514</v>
      </c>
      <c r="C457">
        <v>123.62</v>
      </c>
      <c r="D457">
        <v>7.94</v>
      </c>
      <c r="E457">
        <v>981.6</v>
      </c>
      <c r="F457">
        <v>983.74</v>
      </c>
      <c r="G457">
        <v>1.5E-3</v>
      </c>
      <c r="H457">
        <v>8.9999999999999998E-4</v>
      </c>
      <c r="I457">
        <v>5.7000000000000002E-3</v>
      </c>
      <c r="J457">
        <v>1.4E-3</v>
      </c>
      <c r="K457">
        <v>1.8200000000000001E-2</v>
      </c>
      <c r="L457">
        <v>0.95269999999999999</v>
      </c>
      <c r="M457">
        <v>1.9699999999999999E-2</v>
      </c>
      <c r="N457">
        <v>0.34310000000000002</v>
      </c>
      <c r="O457">
        <v>1.4E-3</v>
      </c>
      <c r="P457">
        <v>0.14799999999999999</v>
      </c>
      <c r="Q457" s="1">
        <v>56942.48</v>
      </c>
      <c r="R457">
        <v>0.21149999999999999</v>
      </c>
      <c r="S457">
        <v>0.1789</v>
      </c>
      <c r="T457">
        <v>0.60960000000000003</v>
      </c>
      <c r="U457">
        <v>8.9600000000000009</v>
      </c>
      <c r="V457" s="1">
        <v>71078.820000000007</v>
      </c>
      <c r="W457">
        <v>104.91</v>
      </c>
      <c r="X457" s="1">
        <v>204090.81</v>
      </c>
      <c r="Y457">
        <v>0.73570000000000002</v>
      </c>
      <c r="Z457">
        <v>6.8599999999999994E-2</v>
      </c>
      <c r="AA457">
        <v>0.19570000000000001</v>
      </c>
      <c r="AB457">
        <v>0.26429999999999998</v>
      </c>
      <c r="AC457">
        <v>204.09</v>
      </c>
      <c r="AD457" s="1">
        <v>5721.3</v>
      </c>
      <c r="AE457">
        <v>532.27</v>
      </c>
      <c r="AF457" s="1">
        <v>179683.82</v>
      </c>
      <c r="AG457" t="s">
        <v>3</v>
      </c>
      <c r="AH457" s="1">
        <v>36280</v>
      </c>
      <c r="AI457" s="1">
        <v>56262.6</v>
      </c>
      <c r="AJ457">
        <v>35.869999999999997</v>
      </c>
      <c r="AK457">
        <v>24.43</v>
      </c>
      <c r="AL457">
        <v>26.8</v>
      </c>
      <c r="AM457">
        <v>4.5</v>
      </c>
      <c r="AN457" s="1">
        <v>1475.82</v>
      </c>
      <c r="AO457">
        <v>1.3562000000000001</v>
      </c>
      <c r="AP457" s="1">
        <v>1611.27</v>
      </c>
      <c r="AQ457" s="1">
        <v>2267.3000000000002</v>
      </c>
      <c r="AR457" s="1">
        <v>7090.88</v>
      </c>
      <c r="AS457">
        <v>680.26</v>
      </c>
      <c r="AT457">
        <v>403.78</v>
      </c>
      <c r="AU457" s="1">
        <v>12053.49</v>
      </c>
      <c r="AV457" s="1">
        <v>6545.33</v>
      </c>
      <c r="AW457">
        <v>0.44719999999999999</v>
      </c>
      <c r="AX457" s="1">
        <v>5343.8</v>
      </c>
      <c r="AY457">
        <v>0.36509999999999998</v>
      </c>
      <c r="AZ457" s="1">
        <v>1978.07</v>
      </c>
      <c r="BA457">
        <v>0.1351</v>
      </c>
      <c r="BB457">
        <v>768.99</v>
      </c>
      <c r="BC457">
        <v>5.2499999999999998E-2</v>
      </c>
      <c r="BD457" s="1">
        <v>14636.19</v>
      </c>
      <c r="BE457" s="1">
        <v>5823.5</v>
      </c>
      <c r="BF457">
        <v>1.7336</v>
      </c>
      <c r="BG457">
        <v>0.51629999999999998</v>
      </c>
      <c r="BH457">
        <v>0.22470000000000001</v>
      </c>
      <c r="BI457">
        <v>0.18559999999999999</v>
      </c>
      <c r="BJ457">
        <v>3.3799999999999997E-2</v>
      </c>
      <c r="BK457">
        <v>3.9699999999999999E-2</v>
      </c>
    </row>
    <row r="458" spans="1:63" x14ac:dyDescent="0.25">
      <c r="A458" t="s">
        <v>459</v>
      </c>
      <c r="B458">
        <v>47894</v>
      </c>
      <c r="C458">
        <v>42.29</v>
      </c>
      <c r="D458">
        <v>98.45</v>
      </c>
      <c r="E458" s="1">
        <v>4163.13</v>
      </c>
      <c r="F458" s="1">
        <v>3975.95</v>
      </c>
      <c r="G458">
        <v>2.3900000000000001E-2</v>
      </c>
      <c r="H458">
        <v>6.9999999999999999E-4</v>
      </c>
      <c r="I458">
        <v>4.4499999999999998E-2</v>
      </c>
      <c r="J458">
        <v>1.1999999999999999E-3</v>
      </c>
      <c r="K458">
        <v>4.65E-2</v>
      </c>
      <c r="L458">
        <v>0.82950000000000002</v>
      </c>
      <c r="M458">
        <v>5.3800000000000001E-2</v>
      </c>
      <c r="N458">
        <v>0.24060000000000001</v>
      </c>
      <c r="O458">
        <v>1.72E-2</v>
      </c>
      <c r="P458">
        <v>0.1336</v>
      </c>
      <c r="Q458" s="1">
        <v>67346.41</v>
      </c>
      <c r="R458">
        <v>0.1908</v>
      </c>
      <c r="S458">
        <v>0.19309999999999999</v>
      </c>
      <c r="T458">
        <v>0.61609999999999998</v>
      </c>
      <c r="U458">
        <v>25.22</v>
      </c>
      <c r="V458" s="1">
        <v>90970.23</v>
      </c>
      <c r="W458">
        <v>161.22999999999999</v>
      </c>
      <c r="X458" s="1">
        <v>197184.65</v>
      </c>
      <c r="Y458">
        <v>0.76370000000000005</v>
      </c>
      <c r="Z458">
        <v>0.1782</v>
      </c>
      <c r="AA458">
        <v>5.8099999999999999E-2</v>
      </c>
      <c r="AB458">
        <v>0.23630000000000001</v>
      </c>
      <c r="AC458">
        <v>197.18</v>
      </c>
      <c r="AD458" s="1">
        <v>7197.26</v>
      </c>
      <c r="AE458">
        <v>778.47</v>
      </c>
      <c r="AF458" s="1">
        <v>183684</v>
      </c>
      <c r="AG458" t="s">
        <v>3</v>
      </c>
      <c r="AH458" s="1">
        <v>43138</v>
      </c>
      <c r="AI458" s="1">
        <v>73722.13</v>
      </c>
      <c r="AJ458">
        <v>57.17</v>
      </c>
      <c r="AK458">
        <v>34.97</v>
      </c>
      <c r="AL458">
        <v>38.71</v>
      </c>
      <c r="AM458">
        <v>4.71</v>
      </c>
      <c r="AN458" s="1">
        <v>1817.17</v>
      </c>
      <c r="AO458">
        <v>0.81020000000000003</v>
      </c>
      <c r="AP458" s="1">
        <v>1398.16</v>
      </c>
      <c r="AQ458" s="1">
        <v>1951.63</v>
      </c>
      <c r="AR458" s="1">
        <v>6602.31</v>
      </c>
      <c r="AS458">
        <v>721.09</v>
      </c>
      <c r="AT458">
        <v>354.68</v>
      </c>
      <c r="AU458" s="1">
        <v>11027.88</v>
      </c>
      <c r="AV458" s="1">
        <v>3955.42</v>
      </c>
      <c r="AW458">
        <v>0.32790000000000002</v>
      </c>
      <c r="AX458" s="1">
        <v>6629.18</v>
      </c>
      <c r="AY458">
        <v>0.54959999999999998</v>
      </c>
      <c r="AZ458">
        <v>908.06</v>
      </c>
      <c r="BA458">
        <v>7.5300000000000006E-2</v>
      </c>
      <c r="BB458">
        <v>569.62</v>
      </c>
      <c r="BC458">
        <v>4.7199999999999999E-2</v>
      </c>
      <c r="BD458" s="1">
        <v>12062.28</v>
      </c>
      <c r="BE458" s="1">
        <v>2536.12</v>
      </c>
      <c r="BF458">
        <v>0.4199</v>
      </c>
      <c r="BG458">
        <v>0.57479999999999998</v>
      </c>
      <c r="BH458">
        <v>0.2253</v>
      </c>
      <c r="BI458">
        <v>0.15740000000000001</v>
      </c>
      <c r="BJ458">
        <v>2.69E-2</v>
      </c>
      <c r="BK458">
        <v>1.5599999999999999E-2</v>
      </c>
    </row>
    <row r="459" spans="1:63" x14ac:dyDescent="0.25">
      <c r="A459" t="s">
        <v>460</v>
      </c>
      <c r="B459">
        <v>48090</v>
      </c>
      <c r="C459">
        <v>83.95</v>
      </c>
      <c r="D459">
        <v>8.91</v>
      </c>
      <c r="E459">
        <v>747.85</v>
      </c>
      <c r="F459">
        <v>715.17</v>
      </c>
      <c r="G459">
        <v>1.8E-3</v>
      </c>
      <c r="H459">
        <v>8.0000000000000004E-4</v>
      </c>
      <c r="I459">
        <v>5.7000000000000002E-3</v>
      </c>
      <c r="J459">
        <v>1.2999999999999999E-3</v>
      </c>
      <c r="K459">
        <v>2.7400000000000001E-2</v>
      </c>
      <c r="L459">
        <v>0.93559999999999999</v>
      </c>
      <c r="M459">
        <v>2.75E-2</v>
      </c>
      <c r="N459">
        <v>0.40250000000000002</v>
      </c>
      <c r="O459">
        <v>3.3E-3</v>
      </c>
      <c r="P459">
        <v>0.152</v>
      </c>
      <c r="Q459" s="1">
        <v>55661.62</v>
      </c>
      <c r="R459">
        <v>0.2414</v>
      </c>
      <c r="S459">
        <v>0.1628</v>
      </c>
      <c r="T459">
        <v>0.59589999999999999</v>
      </c>
      <c r="U459">
        <v>9.3800000000000008</v>
      </c>
      <c r="V459" s="1">
        <v>63453.37</v>
      </c>
      <c r="W459">
        <v>75.98</v>
      </c>
      <c r="X459" s="1">
        <v>175583.89</v>
      </c>
      <c r="Y459">
        <v>0.77159999999999995</v>
      </c>
      <c r="Z459">
        <v>5.7700000000000001E-2</v>
      </c>
      <c r="AA459">
        <v>0.17069999999999999</v>
      </c>
      <c r="AB459">
        <v>0.22839999999999999</v>
      </c>
      <c r="AC459">
        <v>175.58</v>
      </c>
      <c r="AD459" s="1">
        <v>5005.75</v>
      </c>
      <c r="AE459">
        <v>488.18</v>
      </c>
      <c r="AF459" s="1">
        <v>157043.01</v>
      </c>
      <c r="AG459" t="s">
        <v>3</v>
      </c>
      <c r="AH459" s="1">
        <v>35823</v>
      </c>
      <c r="AI459" s="1">
        <v>51383.78</v>
      </c>
      <c r="AJ459">
        <v>39.26</v>
      </c>
      <c r="AK459">
        <v>24.61</v>
      </c>
      <c r="AL459">
        <v>28.01</v>
      </c>
      <c r="AM459">
        <v>4.5199999999999996</v>
      </c>
      <c r="AN459" s="1">
        <v>1650.65</v>
      </c>
      <c r="AO459">
        <v>1.4723999999999999</v>
      </c>
      <c r="AP459" s="1">
        <v>1929.28</v>
      </c>
      <c r="AQ459" s="1">
        <v>2598.56</v>
      </c>
      <c r="AR459" s="1">
        <v>7119.52</v>
      </c>
      <c r="AS459">
        <v>661.1</v>
      </c>
      <c r="AT459">
        <v>349.71</v>
      </c>
      <c r="AU459" s="1">
        <v>12658.17</v>
      </c>
      <c r="AV459" s="1">
        <v>7804.63</v>
      </c>
      <c r="AW459">
        <v>0.49640000000000001</v>
      </c>
      <c r="AX459" s="1">
        <v>5287.13</v>
      </c>
      <c r="AY459">
        <v>0.33629999999999999</v>
      </c>
      <c r="AZ459" s="1">
        <v>1776.02</v>
      </c>
      <c r="BA459">
        <v>0.113</v>
      </c>
      <c r="BB459">
        <v>853.38</v>
      </c>
      <c r="BC459">
        <v>5.4300000000000001E-2</v>
      </c>
      <c r="BD459" s="1">
        <v>15721.16</v>
      </c>
      <c r="BE459" s="1">
        <v>6692.15</v>
      </c>
      <c r="BF459">
        <v>2.1791999999999998</v>
      </c>
      <c r="BG459">
        <v>0.50260000000000005</v>
      </c>
      <c r="BH459">
        <v>0.218</v>
      </c>
      <c r="BI459">
        <v>0.2293</v>
      </c>
      <c r="BJ459">
        <v>3.49E-2</v>
      </c>
      <c r="BK459">
        <v>1.5100000000000001E-2</v>
      </c>
    </row>
    <row r="460" spans="1:63" x14ac:dyDescent="0.25">
      <c r="A460" t="s">
        <v>461</v>
      </c>
      <c r="B460">
        <v>47944</v>
      </c>
      <c r="C460">
        <v>141.13999999999999</v>
      </c>
      <c r="D460">
        <v>8.89</v>
      </c>
      <c r="E460" s="1">
        <v>1254.94</v>
      </c>
      <c r="F460" s="1">
        <v>1196.3599999999999</v>
      </c>
      <c r="G460">
        <v>1.4E-3</v>
      </c>
      <c r="H460">
        <v>2.9999999999999997E-4</v>
      </c>
      <c r="I460">
        <v>5.8999999999999999E-3</v>
      </c>
      <c r="J460">
        <v>1.1000000000000001E-3</v>
      </c>
      <c r="K460">
        <v>8.0999999999999996E-3</v>
      </c>
      <c r="L460">
        <v>0.96309999999999996</v>
      </c>
      <c r="M460">
        <v>2.01E-2</v>
      </c>
      <c r="N460">
        <v>0.86829999999999996</v>
      </c>
      <c r="O460">
        <v>2.9999999999999997E-4</v>
      </c>
      <c r="P460">
        <v>0.16969999999999999</v>
      </c>
      <c r="Q460" s="1">
        <v>57748.72</v>
      </c>
      <c r="R460">
        <v>0.1847</v>
      </c>
      <c r="S460">
        <v>0.1769</v>
      </c>
      <c r="T460">
        <v>0.63839999999999997</v>
      </c>
      <c r="U460">
        <v>11.9</v>
      </c>
      <c r="V460" s="1">
        <v>76993.3</v>
      </c>
      <c r="W460">
        <v>100.66</v>
      </c>
      <c r="X460" s="1">
        <v>144844.74</v>
      </c>
      <c r="Y460">
        <v>0.54590000000000005</v>
      </c>
      <c r="Z460">
        <v>9.4500000000000001E-2</v>
      </c>
      <c r="AA460">
        <v>0.35959999999999998</v>
      </c>
      <c r="AB460">
        <v>0.4541</v>
      </c>
      <c r="AC460">
        <v>144.84</v>
      </c>
      <c r="AD460" s="1">
        <v>3358.4</v>
      </c>
      <c r="AE460">
        <v>282.89</v>
      </c>
      <c r="AF460" s="1">
        <v>118752.94</v>
      </c>
      <c r="AG460" t="s">
        <v>3</v>
      </c>
      <c r="AH460" s="1">
        <v>31099</v>
      </c>
      <c r="AI460" s="1">
        <v>46479.22</v>
      </c>
      <c r="AJ460">
        <v>26.66</v>
      </c>
      <c r="AK460">
        <v>22.02</v>
      </c>
      <c r="AL460">
        <v>23.33</v>
      </c>
      <c r="AM460">
        <v>3.89</v>
      </c>
      <c r="AN460">
        <v>0</v>
      </c>
      <c r="AO460">
        <v>0.80549999999999999</v>
      </c>
      <c r="AP460" s="1">
        <v>1831.66</v>
      </c>
      <c r="AQ460" s="1">
        <v>2930.1</v>
      </c>
      <c r="AR460" s="1">
        <v>7889.33</v>
      </c>
      <c r="AS460">
        <v>669.67</v>
      </c>
      <c r="AT460">
        <v>405.93</v>
      </c>
      <c r="AU460" s="1">
        <v>13726.7</v>
      </c>
      <c r="AV460" s="1">
        <v>10401.280000000001</v>
      </c>
      <c r="AW460">
        <v>0.63619999999999999</v>
      </c>
      <c r="AX460" s="1">
        <v>2919.21</v>
      </c>
      <c r="AY460">
        <v>0.17860000000000001</v>
      </c>
      <c r="AZ460" s="1">
        <v>1376.96</v>
      </c>
      <c r="BA460">
        <v>8.4199999999999997E-2</v>
      </c>
      <c r="BB460" s="1">
        <v>1651.63</v>
      </c>
      <c r="BC460">
        <v>0.10100000000000001</v>
      </c>
      <c r="BD460" s="1">
        <v>16349.09</v>
      </c>
      <c r="BE460" s="1">
        <v>9092.7099999999991</v>
      </c>
      <c r="BF460">
        <v>4.0111999999999997</v>
      </c>
      <c r="BG460">
        <v>0.51049999999999995</v>
      </c>
      <c r="BH460">
        <v>0.2402</v>
      </c>
      <c r="BI460">
        <v>0.18890000000000001</v>
      </c>
      <c r="BJ460">
        <v>3.6999999999999998E-2</v>
      </c>
      <c r="BK460">
        <v>2.3400000000000001E-2</v>
      </c>
    </row>
    <row r="461" spans="1:63" x14ac:dyDescent="0.25">
      <c r="A461" t="s">
        <v>462</v>
      </c>
      <c r="B461">
        <v>44701</v>
      </c>
      <c r="C461">
        <v>17.809999999999999</v>
      </c>
      <c r="D461">
        <v>200.96</v>
      </c>
      <c r="E461" s="1">
        <v>3579.06</v>
      </c>
      <c r="F461" s="1">
        <v>3534.9</v>
      </c>
      <c r="G461">
        <v>4.0500000000000001E-2</v>
      </c>
      <c r="H461">
        <v>8.9999999999999998E-4</v>
      </c>
      <c r="I461">
        <v>2.8400000000000002E-2</v>
      </c>
      <c r="J461">
        <v>6.9999999999999999E-4</v>
      </c>
      <c r="K461">
        <v>4.3099999999999999E-2</v>
      </c>
      <c r="L461">
        <v>0.84440000000000004</v>
      </c>
      <c r="M461">
        <v>4.2000000000000003E-2</v>
      </c>
      <c r="N461">
        <v>0.13300000000000001</v>
      </c>
      <c r="O461">
        <v>1.9E-2</v>
      </c>
      <c r="P461">
        <v>0.1109</v>
      </c>
      <c r="Q461" s="1">
        <v>76543.08</v>
      </c>
      <c r="R461">
        <v>0.13730000000000001</v>
      </c>
      <c r="S461">
        <v>0.17549999999999999</v>
      </c>
      <c r="T461">
        <v>0.68720000000000003</v>
      </c>
      <c r="U461">
        <v>22.23</v>
      </c>
      <c r="V461" s="1">
        <v>95982.68</v>
      </c>
      <c r="W461">
        <v>159.18</v>
      </c>
      <c r="X461" s="1">
        <v>248011.24</v>
      </c>
      <c r="Y461">
        <v>0.80720000000000003</v>
      </c>
      <c r="Z461">
        <v>0.16400000000000001</v>
      </c>
      <c r="AA461">
        <v>2.8799999999999999E-2</v>
      </c>
      <c r="AB461">
        <v>0.1928</v>
      </c>
      <c r="AC461">
        <v>248.01</v>
      </c>
      <c r="AD461" s="1">
        <v>10299.709999999999</v>
      </c>
      <c r="AE461" s="1">
        <v>1065.19</v>
      </c>
      <c r="AF461" s="1">
        <v>250910.44</v>
      </c>
      <c r="AG461" t="s">
        <v>3</v>
      </c>
      <c r="AH461" s="1">
        <v>54521</v>
      </c>
      <c r="AI461" s="1">
        <v>105341.33</v>
      </c>
      <c r="AJ461">
        <v>79.94</v>
      </c>
      <c r="AK461">
        <v>41.03</v>
      </c>
      <c r="AL461">
        <v>51.07</v>
      </c>
      <c r="AM461">
        <v>4.99</v>
      </c>
      <c r="AN461" s="1">
        <v>1416.55</v>
      </c>
      <c r="AO461">
        <v>0.68989999999999996</v>
      </c>
      <c r="AP461" s="1">
        <v>1552.03</v>
      </c>
      <c r="AQ461" s="1">
        <v>1960.42</v>
      </c>
      <c r="AR461" s="1">
        <v>7737.44</v>
      </c>
      <c r="AS461">
        <v>831.37</v>
      </c>
      <c r="AT461">
        <v>399.99</v>
      </c>
      <c r="AU461" s="1">
        <v>12481.26</v>
      </c>
      <c r="AV461" s="1">
        <v>2875.4</v>
      </c>
      <c r="AW461">
        <v>0.2145</v>
      </c>
      <c r="AX461" s="1">
        <v>8964.23</v>
      </c>
      <c r="AY461">
        <v>0.66879999999999995</v>
      </c>
      <c r="AZ461" s="1">
        <v>1137.0999999999999</v>
      </c>
      <c r="BA461">
        <v>8.48E-2</v>
      </c>
      <c r="BB461">
        <v>425.75</v>
      </c>
      <c r="BC461">
        <v>3.1800000000000002E-2</v>
      </c>
      <c r="BD461" s="1">
        <v>13402.48</v>
      </c>
      <c r="BE461" s="1">
        <v>1457.78</v>
      </c>
      <c r="BF461">
        <v>0.14249999999999999</v>
      </c>
      <c r="BG461">
        <v>0.60540000000000005</v>
      </c>
      <c r="BH461">
        <v>0.22620000000000001</v>
      </c>
      <c r="BI461">
        <v>0.1285</v>
      </c>
      <c r="BJ461">
        <v>2.5499999999999998E-2</v>
      </c>
      <c r="BK461">
        <v>1.43E-2</v>
      </c>
    </row>
    <row r="462" spans="1:63" x14ac:dyDescent="0.25">
      <c r="A462" t="s">
        <v>463</v>
      </c>
      <c r="B462">
        <v>47308</v>
      </c>
      <c r="C462">
        <v>156.24</v>
      </c>
      <c r="D462">
        <v>10.97</v>
      </c>
      <c r="E462" s="1">
        <v>1714.6</v>
      </c>
      <c r="F462" s="1">
        <v>1615.36</v>
      </c>
      <c r="G462">
        <v>2.3999999999999998E-3</v>
      </c>
      <c r="H462">
        <v>4.0000000000000002E-4</v>
      </c>
      <c r="I462">
        <v>8.3999999999999995E-3</v>
      </c>
      <c r="J462">
        <v>6.9999999999999999E-4</v>
      </c>
      <c r="K462">
        <v>1.23E-2</v>
      </c>
      <c r="L462">
        <v>0.94750000000000001</v>
      </c>
      <c r="M462">
        <v>2.8199999999999999E-2</v>
      </c>
      <c r="N462">
        <v>0.6361</v>
      </c>
      <c r="O462">
        <v>5.9999999999999995E-4</v>
      </c>
      <c r="P462">
        <v>0.1608</v>
      </c>
      <c r="Q462" s="1">
        <v>55193.45</v>
      </c>
      <c r="R462">
        <v>0.22650000000000001</v>
      </c>
      <c r="S462">
        <v>0.20680000000000001</v>
      </c>
      <c r="T462">
        <v>0.56669999999999998</v>
      </c>
      <c r="U462">
        <v>13.42</v>
      </c>
      <c r="V462" s="1">
        <v>75064.58</v>
      </c>
      <c r="W462">
        <v>122.6</v>
      </c>
      <c r="X462" s="1">
        <v>151483.04999999999</v>
      </c>
      <c r="Y462">
        <v>0.65600000000000003</v>
      </c>
      <c r="Z462">
        <v>0.13689999999999999</v>
      </c>
      <c r="AA462">
        <v>0.20699999999999999</v>
      </c>
      <c r="AB462">
        <v>0.34399999999999997</v>
      </c>
      <c r="AC462">
        <v>151.47999999999999</v>
      </c>
      <c r="AD462" s="1">
        <v>3804.39</v>
      </c>
      <c r="AE462">
        <v>358.85</v>
      </c>
      <c r="AF462" s="1">
        <v>134009.76</v>
      </c>
      <c r="AG462" t="s">
        <v>3</v>
      </c>
      <c r="AH462" s="1">
        <v>32077</v>
      </c>
      <c r="AI462" s="1">
        <v>49854.89</v>
      </c>
      <c r="AJ462">
        <v>29.98</v>
      </c>
      <c r="AK462">
        <v>22.9</v>
      </c>
      <c r="AL462">
        <v>24.62</v>
      </c>
      <c r="AM462">
        <v>4.16</v>
      </c>
      <c r="AN462" s="1">
        <v>1101.7</v>
      </c>
      <c r="AO462">
        <v>0.9123</v>
      </c>
      <c r="AP462" s="1">
        <v>1473.5</v>
      </c>
      <c r="AQ462" s="1">
        <v>2425.15</v>
      </c>
      <c r="AR462" s="1">
        <v>6977.84</v>
      </c>
      <c r="AS462">
        <v>565.89</v>
      </c>
      <c r="AT462">
        <v>279.98</v>
      </c>
      <c r="AU462" s="1">
        <v>11722.36</v>
      </c>
      <c r="AV462" s="1">
        <v>8192.82</v>
      </c>
      <c r="AW462">
        <v>0.57930000000000004</v>
      </c>
      <c r="AX462" s="1">
        <v>3425.41</v>
      </c>
      <c r="AY462">
        <v>0.2422</v>
      </c>
      <c r="AZ462" s="1">
        <v>1210.3</v>
      </c>
      <c r="BA462">
        <v>8.5599999999999996E-2</v>
      </c>
      <c r="BB462" s="1">
        <v>1313.51</v>
      </c>
      <c r="BC462">
        <v>9.2899999999999996E-2</v>
      </c>
      <c r="BD462" s="1">
        <v>14142.03</v>
      </c>
      <c r="BE462" s="1">
        <v>6898.85</v>
      </c>
      <c r="BF462">
        <v>2.4474999999999998</v>
      </c>
      <c r="BG462">
        <v>0.51329999999999998</v>
      </c>
      <c r="BH462">
        <v>0.23380000000000001</v>
      </c>
      <c r="BI462">
        <v>0.2009</v>
      </c>
      <c r="BJ462">
        <v>3.5999999999999997E-2</v>
      </c>
      <c r="BK462">
        <v>1.6E-2</v>
      </c>
    </row>
    <row r="463" spans="1:63" x14ac:dyDescent="0.25">
      <c r="A463" t="s">
        <v>464</v>
      </c>
      <c r="B463">
        <v>49213</v>
      </c>
      <c r="C463">
        <v>41.05</v>
      </c>
      <c r="D463">
        <v>31.64</v>
      </c>
      <c r="E463" s="1">
        <v>1298.69</v>
      </c>
      <c r="F463" s="1">
        <v>1285.18</v>
      </c>
      <c r="G463">
        <v>7.7000000000000002E-3</v>
      </c>
      <c r="H463">
        <v>1.4E-3</v>
      </c>
      <c r="I463">
        <v>8.6E-3</v>
      </c>
      <c r="J463">
        <v>1.1000000000000001E-3</v>
      </c>
      <c r="K463">
        <v>3.0599999999999999E-2</v>
      </c>
      <c r="L463">
        <v>0.92159999999999997</v>
      </c>
      <c r="M463">
        <v>2.9000000000000001E-2</v>
      </c>
      <c r="N463">
        <v>0.26579999999999998</v>
      </c>
      <c r="O463">
        <v>7.1999999999999998E-3</v>
      </c>
      <c r="P463">
        <v>0.1166</v>
      </c>
      <c r="Q463" s="1">
        <v>60305.25</v>
      </c>
      <c r="R463">
        <v>0.1925</v>
      </c>
      <c r="S463">
        <v>0.19040000000000001</v>
      </c>
      <c r="T463">
        <v>0.61709999999999998</v>
      </c>
      <c r="U463">
        <v>9.42</v>
      </c>
      <c r="V463" s="1">
        <v>82163.48</v>
      </c>
      <c r="W463">
        <v>133.59</v>
      </c>
      <c r="X463" s="1">
        <v>205948.31</v>
      </c>
      <c r="Y463">
        <v>0.78790000000000004</v>
      </c>
      <c r="Z463">
        <v>0.1346</v>
      </c>
      <c r="AA463">
        <v>7.7499999999999999E-2</v>
      </c>
      <c r="AB463">
        <v>0.21210000000000001</v>
      </c>
      <c r="AC463">
        <v>205.95</v>
      </c>
      <c r="AD463" s="1">
        <v>6110.99</v>
      </c>
      <c r="AE463">
        <v>661.29</v>
      </c>
      <c r="AF463" s="1">
        <v>213662.28</v>
      </c>
      <c r="AG463" t="s">
        <v>3</v>
      </c>
      <c r="AH463" s="1">
        <v>39986</v>
      </c>
      <c r="AI463" s="1">
        <v>65842.09</v>
      </c>
      <c r="AJ463">
        <v>48.26</v>
      </c>
      <c r="AK463">
        <v>28.28</v>
      </c>
      <c r="AL463">
        <v>31.91</v>
      </c>
      <c r="AM463">
        <v>4.9800000000000004</v>
      </c>
      <c r="AN463" s="1">
        <v>1747.19</v>
      </c>
      <c r="AO463">
        <v>1.0789</v>
      </c>
      <c r="AP463" s="1">
        <v>1474.4</v>
      </c>
      <c r="AQ463" s="1">
        <v>1894.6</v>
      </c>
      <c r="AR463" s="1">
        <v>6509.14</v>
      </c>
      <c r="AS463">
        <v>612.66</v>
      </c>
      <c r="AT463">
        <v>297.89</v>
      </c>
      <c r="AU463" s="1">
        <v>10788.69</v>
      </c>
      <c r="AV463" s="1">
        <v>4530.55</v>
      </c>
      <c r="AW463">
        <v>0.36680000000000001</v>
      </c>
      <c r="AX463" s="1">
        <v>5850.87</v>
      </c>
      <c r="AY463">
        <v>0.47370000000000001</v>
      </c>
      <c r="AZ463" s="1">
        <v>1409.48</v>
      </c>
      <c r="BA463">
        <v>0.11409999999999999</v>
      </c>
      <c r="BB463">
        <v>559.79</v>
      </c>
      <c r="BC463">
        <v>4.53E-2</v>
      </c>
      <c r="BD463" s="1">
        <v>12350.68</v>
      </c>
      <c r="BE463" s="1">
        <v>3616.62</v>
      </c>
      <c r="BF463">
        <v>0.71879999999999999</v>
      </c>
      <c r="BG463">
        <v>0.54810000000000003</v>
      </c>
      <c r="BH463">
        <v>0.2132</v>
      </c>
      <c r="BI463">
        <v>0.1883</v>
      </c>
      <c r="BJ463">
        <v>3.15E-2</v>
      </c>
      <c r="BK463">
        <v>1.8800000000000001E-2</v>
      </c>
    </row>
    <row r="464" spans="1:63" x14ac:dyDescent="0.25">
      <c r="A464" t="s">
        <v>465</v>
      </c>
      <c r="B464">
        <v>46144</v>
      </c>
      <c r="C464">
        <v>63.33</v>
      </c>
      <c r="D464">
        <v>32.57</v>
      </c>
      <c r="E464" s="1">
        <v>2062.65</v>
      </c>
      <c r="F464" s="1">
        <v>1992.83</v>
      </c>
      <c r="G464">
        <v>6.1000000000000004E-3</v>
      </c>
      <c r="H464">
        <v>1.1999999999999999E-3</v>
      </c>
      <c r="I464">
        <v>7.4999999999999997E-3</v>
      </c>
      <c r="J464">
        <v>8.9999999999999998E-4</v>
      </c>
      <c r="K464">
        <v>2.4299999999999999E-2</v>
      </c>
      <c r="L464">
        <v>0.93420000000000003</v>
      </c>
      <c r="M464">
        <v>2.58E-2</v>
      </c>
      <c r="N464">
        <v>0.27429999999999999</v>
      </c>
      <c r="O464">
        <v>6.7000000000000002E-3</v>
      </c>
      <c r="P464">
        <v>0.12520000000000001</v>
      </c>
      <c r="Q464" s="1">
        <v>63349.55</v>
      </c>
      <c r="R464">
        <v>0.19220000000000001</v>
      </c>
      <c r="S464">
        <v>0.18859999999999999</v>
      </c>
      <c r="T464">
        <v>0.61919999999999997</v>
      </c>
      <c r="U464">
        <v>13.83</v>
      </c>
      <c r="V464" s="1">
        <v>83310.94</v>
      </c>
      <c r="W464">
        <v>143.68</v>
      </c>
      <c r="X464" s="1">
        <v>193561.49</v>
      </c>
      <c r="Y464">
        <v>0.75629999999999997</v>
      </c>
      <c r="Z464">
        <v>0.11459999999999999</v>
      </c>
      <c r="AA464">
        <v>0.12909999999999999</v>
      </c>
      <c r="AB464">
        <v>0.2437</v>
      </c>
      <c r="AC464">
        <v>193.56</v>
      </c>
      <c r="AD464" s="1">
        <v>5924.76</v>
      </c>
      <c r="AE464">
        <v>592.80999999999995</v>
      </c>
      <c r="AF464" s="1">
        <v>171677.86</v>
      </c>
      <c r="AG464" t="s">
        <v>3</v>
      </c>
      <c r="AH464" s="1">
        <v>40461</v>
      </c>
      <c r="AI464" s="1">
        <v>67966.850000000006</v>
      </c>
      <c r="AJ464">
        <v>46.77</v>
      </c>
      <c r="AK464">
        <v>28.06</v>
      </c>
      <c r="AL464">
        <v>31.29</v>
      </c>
      <c r="AM464">
        <v>4.4400000000000004</v>
      </c>
      <c r="AN464" s="1">
        <v>1737.93</v>
      </c>
      <c r="AO464">
        <v>1.0307999999999999</v>
      </c>
      <c r="AP464" s="1">
        <v>1376.94</v>
      </c>
      <c r="AQ464" s="1">
        <v>2008.83</v>
      </c>
      <c r="AR464" s="1">
        <v>6750.58</v>
      </c>
      <c r="AS464">
        <v>631.49</v>
      </c>
      <c r="AT464">
        <v>266.86</v>
      </c>
      <c r="AU464" s="1">
        <v>11034.7</v>
      </c>
      <c r="AV464" s="1">
        <v>4686.09</v>
      </c>
      <c r="AW464">
        <v>0.37930000000000003</v>
      </c>
      <c r="AX464" s="1">
        <v>5979.02</v>
      </c>
      <c r="AY464">
        <v>0.4839</v>
      </c>
      <c r="AZ464" s="1">
        <v>1122.73</v>
      </c>
      <c r="BA464">
        <v>9.0899999999999995E-2</v>
      </c>
      <c r="BB464">
        <v>567.42999999999995</v>
      </c>
      <c r="BC464">
        <v>4.5900000000000003E-2</v>
      </c>
      <c r="BD464" s="1">
        <v>12355.27</v>
      </c>
      <c r="BE464" s="1">
        <v>3589.22</v>
      </c>
      <c r="BF464">
        <v>0.7319</v>
      </c>
      <c r="BG464">
        <v>0.55900000000000005</v>
      </c>
      <c r="BH464">
        <v>0.22370000000000001</v>
      </c>
      <c r="BI464">
        <v>0.1658</v>
      </c>
      <c r="BJ464">
        <v>3.0200000000000001E-2</v>
      </c>
      <c r="BK464">
        <v>2.1299999999999999E-2</v>
      </c>
    </row>
    <row r="465" spans="1:63" x14ac:dyDescent="0.25">
      <c r="A465" t="s">
        <v>466</v>
      </c>
      <c r="B465">
        <v>45609</v>
      </c>
      <c r="C465">
        <v>29.95</v>
      </c>
      <c r="D465">
        <v>65.53</v>
      </c>
      <c r="E465" s="1">
        <v>1962.79</v>
      </c>
      <c r="F465" s="1">
        <v>1927.13</v>
      </c>
      <c r="G465">
        <v>1.29E-2</v>
      </c>
      <c r="H465">
        <v>8.9999999999999998E-4</v>
      </c>
      <c r="I465">
        <v>4.65E-2</v>
      </c>
      <c r="J465">
        <v>1.1000000000000001E-3</v>
      </c>
      <c r="K465">
        <v>6.7000000000000004E-2</v>
      </c>
      <c r="L465">
        <v>0.81010000000000004</v>
      </c>
      <c r="M465">
        <v>6.1600000000000002E-2</v>
      </c>
      <c r="N465">
        <v>0.38500000000000001</v>
      </c>
      <c r="O465">
        <v>1.8700000000000001E-2</v>
      </c>
      <c r="P465">
        <v>0.14180000000000001</v>
      </c>
      <c r="Q465" s="1">
        <v>63665.71</v>
      </c>
      <c r="R465">
        <v>0.17680000000000001</v>
      </c>
      <c r="S465">
        <v>0.18459999999999999</v>
      </c>
      <c r="T465">
        <v>0.63859999999999995</v>
      </c>
      <c r="U465">
        <v>14.31</v>
      </c>
      <c r="V465" s="1">
        <v>81720.63</v>
      </c>
      <c r="W465">
        <v>132.74</v>
      </c>
      <c r="X465" s="1">
        <v>203002.71</v>
      </c>
      <c r="Y465">
        <v>0.6714</v>
      </c>
      <c r="Z465">
        <v>0.26960000000000001</v>
      </c>
      <c r="AA465">
        <v>5.8999999999999997E-2</v>
      </c>
      <c r="AB465">
        <v>0.3286</v>
      </c>
      <c r="AC465">
        <v>203</v>
      </c>
      <c r="AD465" s="1">
        <v>8123.29</v>
      </c>
      <c r="AE465">
        <v>717.8</v>
      </c>
      <c r="AF465" s="1">
        <v>190718.94</v>
      </c>
      <c r="AG465" t="s">
        <v>3</v>
      </c>
      <c r="AH465" s="1">
        <v>37096</v>
      </c>
      <c r="AI465" s="1">
        <v>61887.99</v>
      </c>
      <c r="AJ465">
        <v>62.44</v>
      </c>
      <c r="AK465">
        <v>36.4</v>
      </c>
      <c r="AL465">
        <v>44.64</v>
      </c>
      <c r="AM465">
        <v>4.8600000000000003</v>
      </c>
      <c r="AN465">
        <v>99.85</v>
      </c>
      <c r="AO465">
        <v>0.93020000000000003</v>
      </c>
      <c r="AP465" s="1">
        <v>1643.14</v>
      </c>
      <c r="AQ465" s="1">
        <v>2057.88</v>
      </c>
      <c r="AR465" s="1">
        <v>7075.46</v>
      </c>
      <c r="AS465">
        <v>704.24</v>
      </c>
      <c r="AT465">
        <v>334.26</v>
      </c>
      <c r="AU465" s="1">
        <v>11814.98</v>
      </c>
      <c r="AV465" s="1">
        <v>4401.74</v>
      </c>
      <c r="AW465">
        <v>0.32319999999999999</v>
      </c>
      <c r="AX465" s="1">
        <v>7074.62</v>
      </c>
      <c r="AY465">
        <v>0.51939999999999997</v>
      </c>
      <c r="AZ465" s="1">
        <v>1334.98</v>
      </c>
      <c r="BA465">
        <v>9.8000000000000004E-2</v>
      </c>
      <c r="BB465">
        <v>809.79</v>
      </c>
      <c r="BC465">
        <v>5.9499999999999997E-2</v>
      </c>
      <c r="BD465" s="1">
        <v>13621.13</v>
      </c>
      <c r="BE465" s="1">
        <v>2979.36</v>
      </c>
      <c r="BF465">
        <v>0.58489999999999998</v>
      </c>
      <c r="BG465">
        <v>0.54930000000000001</v>
      </c>
      <c r="BH465">
        <v>0.223</v>
      </c>
      <c r="BI465">
        <v>0.1852</v>
      </c>
      <c r="BJ465">
        <v>2.63E-2</v>
      </c>
      <c r="BK465">
        <v>1.61E-2</v>
      </c>
    </row>
    <row r="466" spans="1:63" x14ac:dyDescent="0.25">
      <c r="A466" t="s">
        <v>467</v>
      </c>
      <c r="B466">
        <v>49817</v>
      </c>
      <c r="C466">
        <v>46</v>
      </c>
      <c r="D466">
        <v>11.78</v>
      </c>
      <c r="E466">
        <v>541.72</v>
      </c>
      <c r="F466">
        <v>573.82000000000005</v>
      </c>
      <c r="G466">
        <v>3.5000000000000001E-3</v>
      </c>
      <c r="H466">
        <v>8.9999999999999998E-4</v>
      </c>
      <c r="I466">
        <v>5.1000000000000004E-3</v>
      </c>
      <c r="J466">
        <v>1E-4</v>
      </c>
      <c r="K466">
        <v>1.6199999999999999E-2</v>
      </c>
      <c r="L466">
        <v>0.96220000000000006</v>
      </c>
      <c r="M466">
        <v>1.21E-2</v>
      </c>
      <c r="N466">
        <v>0.1721</v>
      </c>
      <c r="O466">
        <v>2E-3</v>
      </c>
      <c r="P466">
        <v>0.11310000000000001</v>
      </c>
      <c r="Q466" s="1">
        <v>57232.800000000003</v>
      </c>
      <c r="R466">
        <v>0.1704</v>
      </c>
      <c r="S466">
        <v>0.2041</v>
      </c>
      <c r="T466">
        <v>0.62549999999999994</v>
      </c>
      <c r="U466">
        <v>5.24</v>
      </c>
      <c r="V466" s="1">
        <v>74458.33</v>
      </c>
      <c r="W466">
        <v>99.91</v>
      </c>
      <c r="X466" s="1">
        <v>174775.66</v>
      </c>
      <c r="Y466">
        <v>0.85729999999999995</v>
      </c>
      <c r="Z466">
        <v>7.4999999999999997E-2</v>
      </c>
      <c r="AA466">
        <v>6.7799999999999999E-2</v>
      </c>
      <c r="AB466">
        <v>0.14269999999999999</v>
      </c>
      <c r="AC466">
        <v>174.78</v>
      </c>
      <c r="AD466" s="1">
        <v>4661.72</v>
      </c>
      <c r="AE466">
        <v>552.42999999999995</v>
      </c>
      <c r="AF466" s="1">
        <v>161768.06</v>
      </c>
      <c r="AG466" t="s">
        <v>3</v>
      </c>
      <c r="AH466" s="1">
        <v>39836</v>
      </c>
      <c r="AI466" s="1">
        <v>65507.25</v>
      </c>
      <c r="AJ466">
        <v>38.61</v>
      </c>
      <c r="AK466">
        <v>24.73</v>
      </c>
      <c r="AL466">
        <v>28.63</v>
      </c>
      <c r="AM466">
        <v>5</v>
      </c>
      <c r="AN466" s="1">
        <v>2133.0100000000002</v>
      </c>
      <c r="AO466">
        <v>1.2458</v>
      </c>
      <c r="AP466" s="1">
        <v>1897.52</v>
      </c>
      <c r="AQ466" s="1">
        <v>2095.16</v>
      </c>
      <c r="AR466" s="1">
        <v>7323.68</v>
      </c>
      <c r="AS466">
        <v>493.06</v>
      </c>
      <c r="AT466">
        <v>451.2</v>
      </c>
      <c r="AU466" s="1">
        <v>12260.61</v>
      </c>
      <c r="AV466" s="1">
        <v>6092.28</v>
      </c>
      <c r="AW466">
        <v>0.439</v>
      </c>
      <c r="AX466" s="1">
        <v>5258.11</v>
      </c>
      <c r="AY466">
        <v>0.37890000000000001</v>
      </c>
      <c r="AZ466" s="1">
        <v>2011.92</v>
      </c>
      <c r="BA466">
        <v>0.14499999999999999</v>
      </c>
      <c r="BB466">
        <v>514.41999999999996</v>
      </c>
      <c r="BC466">
        <v>3.7100000000000001E-2</v>
      </c>
      <c r="BD466" s="1">
        <v>13876.73</v>
      </c>
      <c r="BE466" s="1">
        <v>6056.49</v>
      </c>
      <c r="BF466">
        <v>1.4095</v>
      </c>
      <c r="BG466">
        <v>0.54690000000000005</v>
      </c>
      <c r="BH466">
        <v>0.2329</v>
      </c>
      <c r="BI466">
        <v>0.16450000000000001</v>
      </c>
      <c r="BJ466">
        <v>3.0300000000000001E-2</v>
      </c>
      <c r="BK466">
        <v>2.53E-2</v>
      </c>
    </row>
    <row r="467" spans="1:63" x14ac:dyDescent="0.25">
      <c r="A467" t="s">
        <v>468</v>
      </c>
      <c r="B467">
        <v>44735</v>
      </c>
      <c r="C467">
        <v>33.1</v>
      </c>
      <c r="D467">
        <v>70.09</v>
      </c>
      <c r="E467" s="1">
        <v>2319.6799999999998</v>
      </c>
      <c r="F467" s="1">
        <v>2188.4499999999998</v>
      </c>
      <c r="G467">
        <v>9.1000000000000004E-3</v>
      </c>
      <c r="H467">
        <v>6.9999999999999999E-4</v>
      </c>
      <c r="I467">
        <v>2.7199999999999998E-2</v>
      </c>
      <c r="J467">
        <v>1E-3</v>
      </c>
      <c r="K467">
        <v>4.9599999999999998E-2</v>
      </c>
      <c r="L467">
        <v>0.85229999999999995</v>
      </c>
      <c r="M467">
        <v>6.0100000000000001E-2</v>
      </c>
      <c r="N467">
        <v>0.49630000000000002</v>
      </c>
      <c r="O467">
        <v>1.52E-2</v>
      </c>
      <c r="P467">
        <v>0.1578</v>
      </c>
      <c r="Q467" s="1">
        <v>60494.92</v>
      </c>
      <c r="R467">
        <v>0.18659999999999999</v>
      </c>
      <c r="S467">
        <v>0.17150000000000001</v>
      </c>
      <c r="T467">
        <v>0.64190000000000003</v>
      </c>
      <c r="U467">
        <v>16.18</v>
      </c>
      <c r="V467" s="1">
        <v>83908.95</v>
      </c>
      <c r="W467">
        <v>138.38999999999999</v>
      </c>
      <c r="X467" s="1">
        <v>149986.14000000001</v>
      </c>
      <c r="Y467">
        <v>0.70299999999999996</v>
      </c>
      <c r="Z467">
        <v>0.22850000000000001</v>
      </c>
      <c r="AA467">
        <v>6.8400000000000002E-2</v>
      </c>
      <c r="AB467">
        <v>0.29699999999999999</v>
      </c>
      <c r="AC467">
        <v>149.99</v>
      </c>
      <c r="AD467" s="1">
        <v>5147.71</v>
      </c>
      <c r="AE467">
        <v>555.66</v>
      </c>
      <c r="AF467" s="1">
        <v>136518.07999999999</v>
      </c>
      <c r="AG467" t="s">
        <v>3</v>
      </c>
      <c r="AH467" s="1">
        <v>32903</v>
      </c>
      <c r="AI467" s="1">
        <v>52267.34</v>
      </c>
      <c r="AJ467">
        <v>53.25</v>
      </c>
      <c r="AK467">
        <v>31.46</v>
      </c>
      <c r="AL467">
        <v>37.65</v>
      </c>
      <c r="AM467">
        <v>4.2300000000000004</v>
      </c>
      <c r="AN467" s="1">
        <v>1013.45</v>
      </c>
      <c r="AO467">
        <v>0.95130000000000003</v>
      </c>
      <c r="AP467" s="1">
        <v>1583.02</v>
      </c>
      <c r="AQ467" s="1">
        <v>1923.88</v>
      </c>
      <c r="AR467" s="1">
        <v>6789.73</v>
      </c>
      <c r="AS467">
        <v>696.26</v>
      </c>
      <c r="AT467">
        <v>361.25</v>
      </c>
      <c r="AU467" s="1">
        <v>11354.14</v>
      </c>
      <c r="AV467" s="1">
        <v>6036.86</v>
      </c>
      <c r="AW467">
        <v>0.46460000000000001</v>
      </c>
      <c r="AX467" s="1">
        <v>4805.74</v>
      </c>
      <c r="AY467">
        <v>0.36990000000000001</v>
      </c>
      <c r="AZ467" s="1">
        <v>1237.77</v>
      </c>
      <c r="BA467">
        <v>9.5299999999999996E-2</v>
      </c>
      <c r="BB467">
        <v>913.3</v>
      </c>
      <c r="BC467">
        <v>7.0300000000000001E-2</v>
      </c>
      <c r="BD467" s="1">
        <v>12993.67</v>
      </c>
      <c r="BE467" s="1">
        <v>4649.57</v>
      </c>
      <c r="BF467">
        <v>1.2750999999999999</v>
      </c>
      <c r="BG467">
        <v>0.5242</v>
      </c>
      <c r="BH467">
        <v>0.222</v>
      </c>
      <c r="BI467">
        <v>0.2147</v>
      </c>
      <c r="BJ467">
        <v>2.24E-2</v>
      </c>
      <c r="BK467">
        <v>1.67E-2</v>
      </c>
    </row>
    <row r="468" spans="1:63" x14ac:dyDescent="0.25">
      <c r="A468" t="s">
        <v>469</v>
      </c>
      <c r="B468">
        <v>44743</v>
      </c>
      <c r="C468">
        <v>13.81</v>
      </c>
      <c r="D468">
        <v>344.58</v>
      </c>
      <c r="E468" s="1">
        <v>4758.5200000000004</v>
      </c>
      <c r="F468" s="1">
        <v>3699.04</v>
      </c>
      <c r="G468">
        <v>2.7000000000000001E-3</v>
      </c>
      <c r="H468">
        <v>6.9999999999999999E-4</v>
      </c>
      <c r="I468">
        <v>0.41070000000000001</v>
      </c>
      <c r="J468">
        <v>1.5E-3</v>
      </c>
      <c r="K468">
        <v>0.12770000000000001</v>
      </c>
      <c r="L468">
        <v>0.34200000000000003</v>
      </c>
      <c r="M468">
        <v>0.11459999999999999</v>
      </c>
      <c r="N468">
        <v>0.99309999999999998</v>
      </c>
      <c r="O468">
        <v>4.2799999999999998E-2</v>
      </c>
      <c r="P468">
        <v>0.1915</v>
      </c>
      <c r="Q468" s="1">
        <v>60517.33</v>
      </c>
      <c r="R468">
        <v>0.30480000000000002</v>
      </c>
      <c r="S468">
        <v>0.1938</v>
      </c>
      <c r="T468">
        <v>0.50139999999999996</v>
      </c>
      <c r="U468">
        <v>37.090000000000003</v>
      </c>
      <c r="V468" s="1">
        <v>84059.7</v>
      </c>
      <c r="W468">
        <v>126.69</v>
      </c>
      <c r="X468" s="1">
        <v>77081.55</v>
      </c>
      <c r="Y468">
        <v>0.62680000000000002</v>
      </c>
      <c r="Z468">
        <v>0.29270000000000002</v>
      </c>
      <c r="AA468">
        <v>8.0500000000000002E-2</v>
      </c>
      <c r="AB468">
        <v>0.37319999999999998</v>
      </c>
      <c r="AC468">
        <v>77.08</v>
      </c>
      <c r="AD468" s="1">
        <v>3470.73</v>
      </c>
      <c r="AE468">
        <v>424.75</v>
      </c>
      <c r="AF468" s="1">
        <v>67957.73</v>
      </c>
      <c r="AG468" t="s">
        <v>3</v>
      </c>
      <c r="AH468" s="1">
        <v>26444</v>
      </c>
      <c r="AI468" s="1">
        <v>38316.42</v>
      </c>
      <c r="AJ468">
        <v>61.86</v>
      </c>
      <c r="AK468">
        <v>41.7</v>
      </c>
      <c r="AL468">
        <v>47.88</v>
      </c>
      <c r="AM468">
        <v>4.8099999999999996</v>
      </c>
      <c r="AN468">
        <v>1.22</v>
      </c>
      <c r="AO468">
        <v>1.1673</v>
      </c>
      <c r="AP468" s="1">
        <v>2103</v>
      </c>
      <c r="AQ468" s="1">
        <v>2736.8</v>
      </c>
      <c r="AR468" s="1">
        <v>7729.83</v>
      </c>
      <c r="AS468">
        <v>947.53</v>
      </c>
      <c r="AT468">
        <v>557.34</v>
      </c>
      <c r="AU468" s="1">
        <v>14074.5</v>
      </c>
      <c r="AV468" s="1">
        <v>11158.8</v>
      </c>
      <c r="AW468">
        <v>0.62</v>
      </c>
      <c r="AX468" s="1">
        <v>4008.4</v>
      </c>
      <c r="AY468">
        <v>0.22270000000000001</v>
      </c>
      <c r="AZ468">
        <v>977.07</v>
      </c>
      <c r="BA468">
        <v>5.4300000000000001E-2</v>
      </c>
      <c r="BB468" s="1">
        <v>1854.64</v>
      </c>
      <c r="BC468">
        <v>0.10299999999999999</v>
      </c>
      <c r="BD468" s="1">
        <v>17998.91</v>
      </c>
      <c r="BE468" s="1">
        <v>6375.05</v>
      </c>
      <c r="BF468">
        <v>3.6623999999999999</v>
      </c>
      <c r="BG468">
        <v>0.46400000000000002</v>
      </c>
      <c r="BH468">
        <v>0.18429999999999999</v>
      </c>
      <c r="BI468">
        <v>0.3135</v>
      </c>
      <c r="BJ468">
        <v>2.5600000000000001E-2</v>
      </c>
      <c r="BK468">
        <v>1.26E-2</v>
      </c>
    </row>
    <row r="469" spans="1:63" x14ac:dyDescent="0.25">
      <c r="A469" t="s">
        <v>470</v>
      </c>
      <c r="B469">
        <v>49940</v>
      </c>
      <c r="C469">
        <v>112.57</v>
      </c>
      <c r="D469">
        <v>10.86</v>
      </c>
      <c r="E469" s="1">
        <v>1222.1600000000001</v>
      </c>
      <c r="F469" s="1">
        <v>1184.02</v>
      </c>
      <c r="G469">
        <v>1.8E-3</v>
      </c>
      <c r="H469">
        <v>2.9999999999999997E-4</v>
      </c>
      <c r="I469">
        <v>6.1999999999999998E-3</v>
      </c>
      <c r="J469">
        <v>6.9999999999999999E-4</v>
      </c>
      <c r="K469">
        <v>1.89E-2</v>
      </c>
      <c r="L469">
        <v>0.95109999999999995</v>
      </c>
      <c r="M469">
        <v>2.1000000000000001E-2</v>
      </c>
      <c r="N469">
        <v>0.3921</v>
      </c>
      <c r="O469">
        <v>5.5999999999999999E-3</v>
      </c>
      <c r="P469">
        <v>0.1467</v>
      </c>
      <c r="Q469" s="1">
        <v>55871.39</v>
      </c>
      <c r="R469">
        <v>0.19350000000000001</v>
      </c>
      <c r="S469">
        <v>0.1918</v>
      </c>
      <c r="T469">
        <v>0.61470000000000002</v>
      </c>
      <c r="U469">
        <v>11.29</v>
      </c>
      <c r="V469" s="1">
        <v>67124.100000000006</v>
      </c>
      <c r="W469">
        <v>104.34</v>
      </c>
      <c r="X469" s="1">
        <v>196333.4</v>
      </c>
      <c r="Y469">
        <v>0.73109999999999997</v>
      </c>
      <c r="Z469">
        <v>8.6199999999999999E-2</v>
      </c>
      <c r="AA469">
        <v>0.1827</v>
      </c>
      <c r="AB469">
        <v>0.26889999999999997</v>
      </c>
      <c r="AC469">
        <v>196.33</v>
      </c>
      <c r="AD469" s="1">
        <v>5611.54</v>
      </c>
      <c r="AE469">
        <v>521.66</v>
      </c>
      <c r="AF469" s="1">
        <v>159367.29999999999</v>
      </c>
      <c r="AG469" t="s">
        <v>3</v>
      </c>
      <c r="AH469" s="1">
        <v>33575</v>
      </c>
      <c r="AI469" s="1">
        <v>52309.14</v>
      </c>
      <c r="AJ469">
        <v>38.33</v>
      </c>
      <c r="AK469">
        <v>25.55</v>
      </c>
      <c r="AL469">
        <v>28.09</v>
      </c>
      <c r="AM469">
        <v>4.55</v>
      </c>
      <c r="AN469" s="1">
        <v>1531.25</v>
      </c>
      <c r="AO469">
        <v>1.2536</v>
      </c>
      <c r="AP469" s="1">
        <v>1581.51</v>
      </c>
      <c r="AQ469" s="1">
        <v>2496.17</v>
      </c>
      <c r="AR469" s="1">
        <v>7001</v>
      </c>
      <c r="AS469">
        <v>686.59</v>
      </c>
      <c r="AT469">
        <v>345.71</v>
      </c>
      <c r="AU469" s="1">
        <v>12110.98</v>
      </c>
      <c r="AV469" s="1">
        <v>7000.91</v>
      </c>
      <c r="AW469">
        <v>0.48159999999999997</v>
      </c>
      <c r="AX469" s="1">
        <v>5006.79</v>
      </c>
      <c r="AY469">
        <v>0.34439999999999998</v>
      </c>
      <c r="AZ469" s="1">
        <v>1556.32</v>
      </c>
      <c r="BA469">
        <v>0.1071</v>
      </c>
      <c r="BB469">
        <v>972.48</v>
      </c>
      <c r="BC469">
        <v>6.6900000000000001E-2</v>
      </c>
      <c r="BD469" s="1">
        <v>14536.5</v>
      </c>
      <c r="BE469" s="1">
        <v>6033.85</v>
      </c>
      <c r="BF469">
        <v>1.7274</v>
      </c>
      <c r="BG469">
        <v>0.51249999999999996</v>
      </c>
      <c r="BH469">
        <v>0.23710000000000001</v>
      </c>
      <c r="BI469">
        <v>0.2009</v>
      </c>
      <c r="BJ469">
        <v>3.39E-2</v>
      </c>
      <c r="BK469">
        <v>1.5699999999999999E-2</v>
      </c>
    </row>
    <row r="470" spans="1:63" x14ac:dyDescent="0.25">
      <c r="A470" t="s">
        <v>471</v>
      </c>
      <c r="B470">
        <v>49130</v>
      </c>
      <c r="C470">
        <v>138.1</v>
      </c>
      <c r="D470">
        <v>9.4700000000000006</v>
      </c>
      <c r="E470" s="1">
        <v>1307.8399999999999</v>
      </c>
      <c r="F470" s="1">
        <v>1239.95</v>
      </c>
      <c r="G470">
        <v>1.6999999999999999E-3</v>
      </c>
      <c r="H470">
        <v>2.9999999999999997E-4</v>
      </c>
      <c r="I470">
        <v>8.0999999999999996E-3</v>
      </c>
      <c r="J470">
        <v>1.1000000000000001E-3</v>
      </c>
      <c r="K470">
        <v>8.6999999999999994E-3</v>
      </c>
      <c r="L470">
        <v>0.95809999999999995</v>
      </c>
      <c r="M470">
        <v>2.1999999999999999E-2</v>
      </c>
      <c r="N470">
        <v>0.88160000000000005</v>
      </c>
      <c r="O470">
        <v>2.9999999999999997E-4</v>
      </c>
      <c r="P470">
        <v>0.1744</v>
      </c>
      <c r="Q470" s="1">
        <v>57557.02</v>
      </c>
      <c r="R470">
        <v>0.1888</v>
      </c>
      <c r="S470">
        <v>0.17960000000000001</v>
      </c>
      <c r="T470">
        <v>0.63170000000000004</v>
      </c>
      <c r="U470">
        <v>12.18</v>
      </c>
      <c r="V470" s="1">
        <v>77913.919999999998</v>
      </c>
      <c r="W470">
        <v>102.59</v>
      </c>
      <c r="X470" s="1">
        <v>143631.18</v>
      </c>
      <c r="Y470">
        <v>0.56340000000000001</v>
      </c>
      <c r="Z470">
        <v>9.8400000000000001E-2</v>
      </c>
      <c r="AA470">
        <v>0.3382</v>
      </c>
      <c r="AB470">
        <v>0.43659999999999999</v>
      </c>
      <c r="AC470">
        <v>143.63</v>
      </c>
      <c r="AD470" s="1">
        <v>3351.42</v>
      </c>
      <c r="AE470">
        <v>296.57</v>
      </c>
      <c r="AF470" s="1">
        <v>120457.98</v>
      </c>
      <c r="AG470" t="s">
        <v>3</v>
      </c>
      <c r="AH470" s="1">
        <v>31214</v>
      </c>
      <c r="AI470" s="1">
        <v>47073.49</v>
      </c>
      <c r="AJ470">
        <v>27.56</v>
      </c>
      <c r="AK470">
        <v>22.03</v>
      </c>
      <c r="AL470">
        <v>23.57</v>
      </c>
      <c r="AM470">
        <v>3.65</v>
      </c>
      <c r="AN470">
        <v>0</v>
      </c>
      <c r="AO470">
        <v>0.77459999999999996</v>
      </c>
      <c r="AP470" s="1">
        <v>1806.81</v>
      </c>
      <c r="AQ470" s="1">
        <v>2885.6</v>
      </c>
      <c r="AR470" s="1">
        <v>7910.97</v>
      </c>
      <c r="AS470">
        <v>662.54</v>
      </c>
      <c r="AT470">
        <v>392.62</v>
      </c>
      <c r="AU470" s="1">
        <v>13658.54</v>
      </c>
      <c r="AV470" s="1">
        <v>10237.040000000001</v>
      </c>
      <c r="AW470">
        <v>0.63360000000000005</v>
      </c>
      <c r="AX470" s="1">
        <v>2920.88</v>
      </c>
      <c r="AY470">
        <v>0.18079999999999999</v>
      </c>
      <c r="AZ470" s="1">
        <v>1348.98</v>
      </c>
      <c r="BA470">
        <v>8.3500000000000005E-2</v>
      </c>
      <c r="BB470" s="1">
        <v>1650.78</v>
      </c>
      <c r="BC470">
        <v>0.1022</v>
      </c>
      <c r="BD470" s="1">
        <v>16157.69</v>
      </c>
      <c r="BE470" s="1">
        <v>8877.07</v>
      </c>
      <c r="BF470">
        <v>3.7913999999999999</v>
      </c>
      <c r="BG470">
        <v>0.51039999999999996</v>
      </c>
      <c r="BH470">
        <v>0.2417</v>
      </c>
      <c r="BI470">
        <v>0.18959999999999999</v>
      </c>
      <c r="BJ470">
        <v>3.5799999999999998E-2</v>
      </c>
      <c r="BK470">
        <v>2.2499999999999999E-2</v>
      </c>
    </row>
    <row r="471" spans="1:63" x14ac:dyDescent="0.25">
      <c r="A471" t="s">
        <v>472</v>
      </c>
      <c r="B471">
        <v>48355</v>
      </c>
      <c r="C471">
        <v>9.25</v>
      </c>
      <c r="D471">
        <v>137.12</v>
      </c>
      <c r="E471" s="1">
        <v>1268.3800000000001</v>
      </c>
      <c r="F471" s="1">
        <v>1136.98</v>
      </c>
      <c r="G471">
        <v>3.5000000000000001E-3</v>
      </c>
      <c r="H471">
        <v>5.9999999999999995E-4</v>
      </c>
      <c r="I471">
        <v>8.2799999999999999E-2</v>
      </c>
      <c r="J471">
        <v>2.2000000000000001E-3</v>
      </c>
      <c r="K471">
        <v>3.3500000000000002E-2</v>
      </c>
      <c r="L471">
        <v>0.79979999999999996</v>
      </c>
      <c r="M471">
        <v>7.7600000000000002E-2</v>
      </c>
      <c r="N471">
        <v>0.86929999999999996</v>
      </c>
      <c r="O471">
        <v>8.2000000000000007E-3</v>
      </c>
      <c r="P471">
        <v>0.17</v>
      </c>
      <c r="Q471" s="1">
        <v>57125.9</v>
      </c>
      <c r="R471">
        <v>0.224</v>
      </c>
      <c r="S471">
        <v>0.20649999999999999</v>
      </c>
      <c r="T471">
        <v>0.56950000000000001</v>
      </c>
      <c r="U471">
        <v>11.3</v>
      </c>
      <c r="V471" s="1">
        <v>73659.61</v>
      </c>
      <c r="W471">
        <v>108.89</v>
      </c>
      <c r="X471" s="1">
        <v>97413.62</v>
      </c>
      <c r="Y471">
        <v>0.6542</v>
      </c>
      <c r="Z471">
        <v>0.25030000000000002</v>
      </c>
      <c r="AA471">
        <v>9.5500000000000002E-2</v>
      </c>
      <c r="AB471">
        <v>0.3458</v>
      </c>
      <c r="AC471">
        <v>97.41</v>
      </c>
      <c r="AD471" s="1">
        <v>3271.5</v>
      </c>
      <c r="AE471">
        <v>404.03</v>
      </c>
      <c r="AF471" s="1">
        <v>84800.51</v>
      </c>
      <c r="AG471" t="s">
        <v>3</v>
      </c>
      <c r="AH471" s="1">
        <v>28316</v>
      </c>
      <c r="AI471" s="1">
        <v>42346.5</v>
      </c>
      <c r="AJ471">
        <v>46.74</v>
      </c>
      <c r="AK471">
        <v>31.56</v>
      </c>
      <c r="AL471">
        <v>37.049999999999997</v>
      </c>
      <c r="AM471">
        <v>4.37</v>
      </c>
      <c r="AN471">
        <v>774.84</v>
      </c>
      <c r="AO471">
        <v>0.91500000000000004</v>
      </c>
      <c r="AP471" s="1">
        <v>1931.42</v>
      </c>
      <c r="AQ471" s="1">
        <v>2264.16</v>
      </c>
      <c r="AR471" s="1">
        <v>7620.11</v>
      </c>
      <c r="AS471">
        <v>724.86</v>
      </c>
      <c r="AT471">
        <v>380.24</v>
      </c>
      <c r="AU471" s="1">
        <v>12920.79</v>
      </c>
      <c r="AV471" s="1">
        <v>9841.65</v>
      </c>
      <c r="AW471">
        <v>0.62219999999999998</v>
      </c>
      <c r="AX471" s="1">
        <v>3094.49</v>
      </c>
      <c r="AY471">
        <v>0.1956</v>
      </c>
      <c r="AZ471" s="1">
        <v>1315.94</v>
      </c>
      <c r="BA471">
        <v>8.3199999999999996E-2</v>
      </c>
      <c r="BB471" s="1">
        <v>1564.97</v>
      </c>
      <c r="BC471">
        <v>9.8900000000000002E-2</v>
      </c>
      <c r="BD471" s="1">
        <v>15817.05</v>
      </c>
      <c r="BE471" s="1">
        <v>7208.77</v>
      </c>
      <c r="BF471">
        <v>3.0792000000000002</v>
      </c>
      <c r="BG471">
        <v>0.49780000000000002</v>
      </c>
      <c r="BH471">
        <v>0.21329999999999999</v>
      </c>
      <c r="BI471">
        <v>0.24510000000000001</v>
      </c>
      <c r="BJ471">
        <v>2.6499999999999999E-2</v>
      </c>
      <c r="BK471">
        <v>1.7299999999999999E-2</v>
      </c>
    </row>
    <row r="472" spans="1:63" x14ac:dyDescent="0.25">
      <c r="A472" t="s">
        <v>473</v>
      </c>
      <c r="B472">
        <v>49684</v>
      </c>
      <c r="C472">
        <v>104.29</v>
      </c>
      <c r="D472">
        <v>8.0500000000000007</v>
      </c>
      <c r="E472">
        <v>839.87</v>
      </c>
      <c r="F472">
        <v>850</v>
      </c>
      <c r="G472">
        <v>2.3E-3</v>
      </c>
      <c r="H472">
        <v>1E-3</v>
      </c>
      <c r="I472">
        <v>5.7999999999999996E-3</v>
      </c>
      <c r="J472">
        <v>1.5E-3</v>
      </c>
      <c r="K472">
        <v>2.7199999999999998E-2</v>
      </c>
      <c r="L472">
        <v>0.93789999999999996</v>
      </c>
      <c r="M472">
        <v>2.4299999999999999E-2</v>
      </c>
      <c r="N472">
        <v>0.31559999999999999</v>
      </c>
      <c r="O472">
        <v>1.8E-3</v>
      </c>
      <c r="P472">
        <v>0.14530000000000001</v>
      </c>
      <c r="Q472" s="1">
        <v>58605.59</v>
      </c>
      <c r="R472">
        <v>0.18590000000000001</v>
      </c>
      <c r="S472">
        <v>0.1691</v>
      </c>
      <c r="T472">
        <v>0.64500000000000002</v>
      </c>
      <c r="U472">
        <v>8.5</v>
      </c>
      <c r="V472" s="1">
        <v>69361.88</v>
      </c>
      <c r="W472">
        <v>95.19</v>
      </c>
      <c r="X472" s="1">
        <v>184902.75</v>
      </c>
      <c r="Y472">
        <v>0.78659999999999997</v>
      </c>
      <c r="Z472">
        <v>4.1300000000000003E-2</v>
      </c>
      <c r="AA472">
        <v>0.1721</v>
      </c>
      <c r="AB472">
        <v>0.21340000000000001</v>
      </c>
      <c r="AC472">
        <v>184.9</v>
      </c>
      <c r="AD472" s="1">
        <v>5082.41</v>
      </c>
      <c r="AE472">
        <v>507.59</v>
      </c>
      <c r="AF472" s="1">
        <v>170567.26</v>
      </c>
      <c r="AG472" t="s">
        <v>3</v>
      </c>
      <c r="AH472" s="1">
        <v>36823</v>
      </c>
      <c r="AI472" s="1">
        <v>54830.239999999998</v>
      </c>
      <c r="AJ472">
        <v>34.409999999999997</v>
      </c>
      <c r="AK472">
        <v>24.08</v>
      </c>
      <c r="AL472">
        <v>26.68</v>
      </c>
      <c r="AM472">
        <v>4.58</v>
      </c>
      <c r="AN472" s="1">
        <v>1624.46</v>
      </c>
      <c r="AO472">
        <v>1.5281</v>
      </c>
      <c r="AP472" s="1">
        <v>1681.87</v>
      </c>
      <c r="AQ472" s="1">
        <v>2220.69</v>
      </c>
      <c r="AR472" s="1">
        <v>7090</v>
      </c>
      <c r="AS472">
        <v>646.6</v>
      </c>
      <c r="AT472">
        <v>331.37</v>
      </c>
      <c r="AU472" s="1">
        <v>11970.54</v>
      </c>
      <c r="AV472" s="1">
        <v>6670.75</v>
      </c>
      <c r="AW472">
        <v>0.4531</v>
      </c>
      <c r="AX472" s="1">
        <v>5337.59</v>
      </c>
      <c r="AY472">
        <v>0.36249999999999999</v>
      </c>
      <c r="AZ472" s="1">
        <v>2036.58</v>
      </c>
      <c r="BA472">
        <v>0.13830000000000001</v>
      </c>
      <c r="BB472">
        <v>679.14</v>
      </c>
      <c r="BC472">
        <v>4.6100000000000002E-2</v>
      </c>
      <c r="BD472" s="1">
        <v>14724.05</v>
      </c>
      <c r="BE472" s="1">
        <v>6000.15</v>
      </c>
      <c r="BF472">
        <v>1.9216</v>
      </c>
      <c r="BG472">
        <v>0.5232</v>
      </c>
      <c r="BH472">
        <v>0.219</v>
      </c>
      <c r="BI472">
        <v>0.1925</v>
      </c>
      <c r="BJ472">
        <v>3.0300000000000001E-2</v>
      </c>
      <c r="BK472">
        <v>3.5000000000000003E-2</v>
      </c>
    </row>
    <row r="473" spans="1:63" x14ac:dyDescent="0.25">
      <c r="A473" t="s">
        <v>474</v>
      </c>
      <c r="B473">
        <v>46003</v>
      </c>
      <c r="C473">
        <v>39.380000000000003</v>
      </c>
      <c r="D473">
        <v>27.19</v>
      </c>
      <c r="E473" s="1">
        <v>1070.9100000000001</v>
      </c>
      <c r="F473" s="1">
        <v>1051.72</v>
      </c>
      <c r="G473">
        <v>6.1999999999999998E-3</v>
      </c>
      <c r="H473">
        <v>2.0999999999999999E-3</v>
      </c>
      <c r="I473">
        <v>5.7000000000000002E-3</v>
      </c>
      <c r="J473">
        <v>1.1000000000000001E-3</v>
      </c>
      <c r="K473">
        <v>2.5499999999999998E-2</v>
      </c>
      <c r="L473">
        <v>0.93110000000000004</v>
      </c>
      <c r="M473">
        <v>2.8199999999999999E-2</v>
      </c>
      <c r="N473">
        <v>0.33189999999999997</v>
      </c>
      <c r="O473">
        <v>6.1000000000000004E-3</v>
      </c>
      <c r="P473">
        <v>0.12770000000000001</v>
      </c>
      <c r="Q473" s="1">
        <v>59611.87</v>
      </c>
      <c r="R473">
        <v>0.18529999999999999</v>
      </c>
      <c r="S473">
        <v>0.2089</v>
      </c>
      <c r="T473">
        <v>0.60580000000000001</v>
      </c>
      <c r="U473">
        <v>8.4600000000000009</v>
      </c>
      <c r="V473" s="1">
        <v>80908.259999999995</v>
      </c>
      <c r="W473">
        <v>121.96</v>
      </c>
      <c r="X473" s="1">
        <v>189170.27</v>
      </c>
      <c r="Y473">
        <v>0.80200000000000005</v>
      </c>
      <c r="Z473">
        <v>0.128</v>
      </c>
      <c r="AA473">
        <v>7.0000000000000007E-2</v>
      </c>
      <c r="AB473">
        <v>0.19800000000000001</v>
      </c>
      <c r="AC473">
        <v>189.17</v>
      </c>
      <c r="AD473" s="1">
        <v>5069.09</v>
      </c>
      <c r="AE473">
        <v>577.03</v>
      </c>
      <c r="AF473" s="1">
        <v>193004.32</v>
      </c>
      <c r="AG473" t="s">
        <v>3</v>
      </c>
      <c r="AH473" s="1">
        <v>35542</v>
      </c>
      <c r="AI473" s="1">
        <v>57404.71</v>
      </c>
      <c r="AJ473">
        <v>42.81</v>
      </c>
      <c r="AK473">
        <v>25.13</v>
      </c>
      <c r="AL473">
        <v>29.82</v>
      </c>
      <c r="AM473">
        <v>4.55</v>
      </c>
      <c r="AN473" s="1">
        <v>1458.88</v>
      </c>
      <c r="AO473">
        <v>1.1257999999999999</v>
      </c>
      <c r="AP473" s="1">
        <v>1567.34</v>
      </c>
      <c r="AQ473" s="1">
        <v>1902.52</v>
      </c>
      <c r="AR473" s="1">
        <v>6618.34</v>
      </c>
      <c r="AS473">
        <v>615.48</v>
      </c>
      <c r="AT473">
        <v>366.14</v>
      </c>
      <c r="AU473" s="1">
        <v>11069.82</v>
      </c>
      <c r="AV473" s="1">
        <v>5445.46</v>
      </c>
      <c r="AW473">
        <v>0.42709999999999998</v>
      </c>
      <c r="AX473" s="1">
        <v>5030.04</v>
      </c>
      <c r="AY473">
        <v>0.39450000000000002</v>
      </c>
      <c r="AZ473" s="1">
        <v>1528.94</v>
      </c>
      <c r="BA473">
        <v>0.11990000000000001</v>
      </c>
      <c r="BB473">
        <v>745.15</v>
      </c>
      <c r="BC473">
        <v>5.8400000000000001E-2</v>
      </c>
      <c r="BD473" s="1">
        <v>12749.59</v>
      </c>
      <c r="BE473" s="1">
        <v>4456.3999999999996</v>
      </c>
      <c r="BF473">
        <v>1.0788</v>
      </c>
      <c r="BG473">
        <v>0.54349999999999998</v>
      </c>
      <c r="BH473">
        <v>0.22109999999999999</v>
      </c>
      <c r="BI473">
        <v>0.1857</v>
      </c>
      <c r="BJ473">
        <v>2.7900000000000001E-2</v>
      </c>
      <c r="BK473">
        <v>2.18E-2</v>
      </c>
    </row>
    <row r="474" spans="1:63" x14ac:dyDescent="0.25">
      <c r="A474" t="s">
        <v>475</v>
      </c>
      <c r="B474">
        <v>44750</v>
      </c>
      <c r="C474">
        <v>24.86</v>
      </c>
      <c r="D474">
        <v>299.32</v>
      </c>
      <c r="E474" s="1">
        <v>7440.29</v>
      </c>
      <c r="F474" s="1">
        <v>7350.37</v>
      </c>
      <c r="G474">
        <v>9.5699999999999993E-2</v>
      </c>
      <c r="H474">
        <v>1E-3</v>
      </c>
      <c r="I474">
        <v>0.14269999999999999</v>
      </c>
      <c r="J474">
        <v>1.1999999999999999E-3</v>
      </c>
      <c r="K474">
        <v>6.1199999999999997E-2</v>
      </c>
      <c r="L474">
        <v>0.63619999999999999</v>
      </c>
      <c r="M474">
        <v>6.1899999999999997E-2</v>
      </c>
      <c r="N474">
        <v>0.22520000000000001</v>
      </c>
      <c r="O474">
        <v>5.7200000000000001E-2</v>
      </c>
      <c r="P474">
        <v>0.1333</v>
      </c>
      <c r="Q474" s="1">
        <v>78572.13</v>
      </c>
      <c r="R474">
        <v>0.16270000000000001</v>
      </c>
      <c r="S474">
        <v>0.2014</v>
      </c>
      <c r="T474">
        <v>0.63580000000000003</v>
      </c>
      <c r="U474">
        <v>45.47</v>
      </c>
      <c r="V474" s="1">
        <v>101308.57</v>
      </c>
      <c r="W474">
        <v>162.56</v>
      </c>
      <c r="X474" s="1">
        <v>219190.39999999999</v>
      </c>
      <c r="Y474">
        <v>0.75219999999999998</v>
      </c>
      <c r="Z474">
        <v>0.21929999999999999</v>
      </c>
      <c r="AA474">
        <v>2.8400000000000002E-2</v>
      </c>
      <c r="AB474">
        <v>0.24779999999999999</v>
      </c>
      <c r="AC474">
        <v>219.19</v>
      </c>
      <c r="AD474" s="1">
        <v>10406.950000000001</v>
      </c>
      <c r="AE474" s="1">
        <v>1029.49</v>
      </c>
      <c r="AF474" s="1">
        <v>233504.66</v>
      </c>
      <c r="AG474" t="s">
        <v>3</v>
      </c>
      <c r="AH474" s="1">
        <v>49073</v>
      </c>
      <c r="AI474" s="1">
        <v>96106.64</v>
      </c>
      <c r="AJ474">
        <v>84.7</v>
      </c>
      <c r="AK474">
        <v>44.73</v>
      </c>
      <c r="AL474">
        <v>53.56</v>
      </c>
      <c r="AM474">
        <v>4.79</v>
      </c>
      <c r="AN474" s="1">
        <v>1786.47</v>
      </c>
      <c r="AO474">
        <v>0.79039999999999999</v>
      </c>
      <c r="AP474" s="1">
        <v>1597.7</v>
      </c>
      <c r="AQ474" s="1">
        <v>2112.02</v>
      </c>
      <c r="AR474" s="1">
        <v>8216.34</v>
      </c>
      <c r="AS474">
        <v>966.86</v>
      </c>
      <c r="AT474">
        <v>498.35</v>
      </c>
      <c r="AU474" s="1">
        <v>13391.27</v>
      </c>
      <c r="AV474" s="1">
        <v>3437.63</v>
      </c>
      <c r="AW474">
        <v>0.23899999999999999</v>
      </c>
      <c r="AX474" s="1">
        <v>9413.74</v>
      </c>
      <c r="AY474">
        <v>0.65439999999999998</v>
      </c>
      <c r="AZ474" s="1">
        <v>1000.11</v>
      </c>
      <c r="BA474">
        <v>6.9500000000000006E-2</v>
      </c>
      <c r="BB474">
        <v>533.77</v>
      </c>
      <c r="BC474">
        <v>3.7100000000000001E-2</v>
      </c>
      <c r="BD474" s="1">
        <v>14385.26</v>
      </c>
      <c r="BE474" s="1">
        <v>1961.02</v>
      </c>
      <c r="BF474">
        <v>0.23250000000000001</v>
      </c>
      <c r="BG474">
        <v>0.61009999999999998</v>
      </c>
      <c r="BH474">
        <v>0.22939999999999999</v>
      </c>
      <c r="BI474">
        <v>0.1154</v>
      </c>
      <c r="BJ474">
        <v>2.6100000000000002E-2</v>
      </c>
      <c r="BK474">
        <v>1.8800000000000001E-2</v>
      </c>
    </row>
    <row r="475" spans="1:63" x14ac:dyDescent="0.25">
      <c r="A475" t="s">
        <v>476</v>
      </c>
      <c r="B475">
        <v>45799</v>
      </c>
      <c r="C475">
        <v>42.14</v>
      </c>
      <c r="D475">
        <v>64.63</v>
      </c>
      <c r="E475" s="1">
        <v>2723.72</v>
      </c>
      <c r="F475" s="1">
        <v>2603.4699999999998</v>
      </c>
      <c r="G475">
        <v>1.78E-2</v>
      </c>
      <c r="H475">
        <v>1.1999999999999999E-3</v>
      </c>
      <c r="I475">
        <v>3.8199999999999998E-2</v>
      </c>
      <c r="J475">
        <v>1.1999999999999999E-3</v>
      </c>
      <c r="K475">
        <v>5.2400000000000002E-2</v>
      </c>
      <c r="L475">
        <v>0.83630000000000004</v>
      </c>
      <c r="M475">
        <v>5.2900000000000003E-2</v>
      </c>
      <c r="N475">
        <v>0.28799999999999998</v>
      </c>
      <c r="O475">
        <v>2.1499999999999998E-2</v>
      </c>
      <c r="P475">
        <v>0.12970000000000001</v>
      </c>
      <c r="Q475" s="1">
        <v>64160.01</v>
      </c>
      <c r="R475">
        <v>0.19689999999999999</v>
      </c>
      <c r="S475">
        <v>0.19600000000000001</v>
      </c>
      <c r="T475">
        <v>0.60709999999999997</v>
      </c>
      <c r="U475">
        <v>17.79</v>
      </c>
      <c r="V475" s="1">
        <v>85108.11</v>
      </c>
      <c r="W475">
        <v>148.51</v>
      </c>
      <c r="X475" s="1">
        <v>185791.52</v>
      </c>
      <c r="Y475">
        <v>0.74199999999999999</v>
      </c>
      <c r="Z475">
        <v>0.19089999999999999</v>
      </c>
      <c r="AA475">
        <v>6.7100000000000007E-2</v>
      </c>
      <c r="AB475">
        <v>0.25800000000000001</v>
      </c>
      <c r="AC475">
        <v>185.79</v>
      </c>
      <c r="AD475" s="1">
        <v>6667.45</v>
      </c>
      <c r="AE475">
        <v>663.85</v>
      </c>
      <c r="AF475" s="1">
        <v>179307.55</v>
      </c>
      <c r="AG475" t="s">
        <v>3</v>
      </c>
      <c r="AH475" s="1">
        <v>38783</v>
      </c>
      <c r="AI475" s="1">
        <v>69237.81</v>
      </c>
      <c r="AJ475">
        <v>55.31</v>
      </c>
      <c r="AK475">
        <v>33.96</v>
      </c>
      <c r="AL475">
        <v>40.18</v>
      </c>
      <c r="AM475">
        <v>5</v>
      </c>
      <c r="AN475" s="1">
        <v>1934.5</v>
      </c>
      <c r="AO475">
        <v>0.80459999999999998</v>
      </c>
      <c r="AP475" s="1">
        <v>1418.66</v>
      </c>
      <c r="AQ475" s="1">
        <v>1919.05</v>
      </c>
      <c r="AR475" s="1">
        <v>6417.53</v>
      </c>
      <c r="AS475">
        <v>636.32000000000005</v>
      </c>
      <c r="AT475">
        <v>313.51</v>
      </c>
      <c r="AU475" s="1">
        <v>10705.06</v>
      </c>
      <c r="AV475" s="1">
        <v>4157.38</v>
      </c>
      <c r="AW475">
        <v>0.34379999999999999</v>
      </c>
      <c r="AX475" s="1">
        <v>6192.59</v>
      </c>
      <c r="AY475">
        <v>0.5121</v>
      </c>
      <c r="AZ475" s="1">
        <v>1111.6500000000001</v>
      </c>
      <c r="BA475">
        <v>9.1899999999999996E-2</v>
      </c>
      <c r="BB475">
        <v>631.38</v>
      </c>
      <c r="BC475">
        <v>5.2200000000000003E-2</v>
      </c>
      <c r="BD475" s="1">
        <v>12093.01</v>
      </c>
      <c r="BE475" s="1">
        <v>2685.25</v>
      </c>
      <c r="BF475">
        <v>0.48949999999999999</v>
      </c>
      <c r="BG475">
        <v>0.5494</v>
      </c>
      <c r="BH475">
        <v>0.22259999999999999</v>
      </c>
      <c r="BI475">
        <v>0.18579999999999999</v>
      </c>
      <c r="BJ475">
        <v>2.87E-2</v>
      </c>
      <c r="BK475">
        <v>1.35E-2</v>
      </c>
    </row>
    <row r="476" spans="1:63" x14ac:dyDescent="0.25">
      <c r="A476" t="s">
        <v>477</v>
      </c>
      <c r="B476">
        <v>44768</v>
      </c>
      <c r="C476">
        <v>23.81</v>
      </c>
      <c r="D476">
        <v>84.66</v>
      </c>
      <c r="E476" s="1">
        <v>2015.83</v>
      </c>
      <c r="F476" s="1">
        <v>1884.96</v>
      </c>
      <c r="G476">
        <v>1.2500000000000001E-2</v>
      </c>
      <c r="H476">
        <v>8.0000000000000004E-4</v>
      </c>
      <c r="I476">
        <v>4.0800000000000003E-2</v>
      </c>
      <c r="J476">
        <v>1E-3</v>
      </c>
      <c r="K476">
        <v>6.9699999999999998E-2</v>
      </c>
      <c r="L476">
        <v>0.81479999999999997</v>
      </c>
      <c r="M476">
        <v>6.0400000000000002E-2</v>
      </c>
      <c r="N476">
        <v>0.42</v>
      </c>
      <c r="O476">
        <v>2.0799999999999999E-2</v>
      </c>
      <c r="P476">
        <v>0.14680000000000001</v>
      </c>
      <c r="Q476" s="1">
        <v>63882.11</v>
      </c>
      <c r="R476">
        <v>0.16619999999999999</v>
      </c>
      <c r="S476">
        <v>0.18079999999999999</v>
      </c>
      <c r="T476">
        <v>0.65310000000000001</v>
      </c>
      <c r="U476">
        <v>14.43</v>
      </c>
      <c r="V476" s="1">
        <v>83953.71</v>
      </c>
      <c r="W476">
        <v>135.1</v>
      </c>
      <c r="X476" s="1">
        <v>182008.86</v>
      </c>
      <c r="Y476">
        <v>0.6825</v>
      </c>
      <c r="Z476">
        <v>0.2747</v>
      </c>
      <c r="AA476">
        <v>4.2799999999999998E-2</v>
      </c>
      <c r="AB476">
        <v>0.3175</v>
      </c>
      <c r="AC476">
        <v>182.01</v>
      </c>
      <c r="AD476" s="1">
        <v>7235.15</v>
      </c>
      <c r="AE476">
        <v>699.32</v>
      </c>
      <c r="AF476" s="1">
        <v>173207.8</v>
      </c>
      <c r="AG476" t="s">
        <v>3</v>
      </c>
      <c r="AH476" s="1">
        <v>35615</v>
      </c>
      <c r="AI476" s="1">
        <v>58455.16</v>
      </c>
      <c r="AJ476">
        <v>61.2</v>
      </c>
      <c r="AK476">
        <v>37.25</v>
      </c>
      <c r="AL476">
        <v>44.36</v>
      </c>
      <c r="AM476">
        <v>4.9000000000000004</v>
      </c>
      <c r="AN476">
        <v>418</v>
      </c>
      <c r="AO476">
        <v>0.97019999999999995</v>
      </c>
      <c r="AP476" s="1">
        <v>1619.27</v>
      </c>
      <c r="AQ476" s="1">
        <v>1976.99</v>
      </c>
      <c r="AR476" s="1">
        <v>7053.55</v>
      </c>
      <c r="AS476">
        <v>698.15</v>
      </c>
      <c r="AT476">
        <v>315.19</v>
      </c>
      <c r="AU476" s="1">
        <v>11663.15</v>
      </c>
      <c r="AV476" s="1">
        <v>4737.1099999999997</v>
      </c>
      <c r="AW476">
        <v>0.34689999999999999</v>
      </c>
      <c r="AX476" s="1">
        <v>6751.21</v>
      </c>
      <c r="AY476">
        <v>0.49440000000000001</v>
      </c>
      <c r="AZ476" s="1">
        <v>1329.3</v>
      </c>
      <c r="BA476">
        <v>9.7299999999999998E-2</v>
      </c>
      <c r="BB476">
        <v>838.43</v>
      </c>
      <c r="BC476">
        <v>6.1400000000000003E-2</v>
      </c>
      <c r="BD476" s="1">
        <v>13656.06</v>
      </c>
      <c r="BE476" s="1">
        <v>3179.49</v>
      </c>
      <c r="BF476">
        <v>0.69030000000000002</v>
      </c>
      <c r="BG476">
        <v>0.54010000000000002</v>
      </c>
      <c r="BH476">
        <v>0.2266</v>
      </c>
      <c r="BI476">
        <v>0.19209999999999999</v>
      </c>
      <c r="BJ476">
        <v>2.47E-2</v>
      </c>
      <c r="BK476">
        <v>1.66E-2</v>
      </c>
    </row>
    <row r="477" spans="1:63" x14ac:dyDescent="0.25">
      <c r="A477" t="s">
        <v>478</v>
      </c>
      <c r="B477">
        <v>44776</v>
      </c>
      <c r="C477">
        <v>70.38</v>
      </c>
      <c r="D477">
        <v>26.74</v>
      </c>
      <c r="E477" s="1">
        <v>1882.23</v>
      </c>
      <c r="F477" s="1">
        <v>1750.01</v>
      </c>
      <c r="G477">
        <v>4.7999999999999996E-3</v>
      </c>
      <c r="H477">
        <v>6.9999999999999999E-4</v>
      </c>
      <c r="I477">
        <v>0.01</v>
      </c>
      <c r="J477">
        <v>1E-3</v>
      </c>
      <c r="K477">
        <v>2.69E-2</v>
      </c>
      <c r="L477">
        <v>0.92459999999999998</v>
      </c>
      <c r="M477">
        <v>3.2099999999999997E-2</v>
      </c>
      <c r="N477">
        <v>0.48849999999999999</v>
      </c>
      <c r="O477">
        <v>4.3E-3</v>
      </c>
      <c r="P477">
        <v>0.15640000000000001</v>
      </c>
      <c r="Q477" s="1">
        <v>56603.68</v>
      </c>
      <c r="R477">
        <v>0.2046</v>
      </c>
      <c r="S477">
        <v>0.2135</v>
      </c>
      <c r="T477">
        <v>0.58179999999999998</v>
      </c>
      <c r="U477">
        <v>14.22</v>
      </c>
      <c r="V477" s="1">
        <v>74159.38</v>
      </c>
      <c r="W477">
        <v>126.88</v>
      </c>
      <c r="X477" s="1">
        <v>156563.72</v>
      </c>
      <c r="Y477">
        <v>0.7157</v>
      </c>
      <c r="Z477">
        <v>0.1779</v>
      </c>
      <c r="AA477">
        <v>0.1065</v>
      </c>
      <c r="AB477">
        <v>0.2843</v>
      </c>
      <c r="AC477">
        <v>156.56</v>
      </c>
      <c r="AD477" s="1">
        <v>4425.8100000000004</v>
      </c>
      <c r="AE477">
        <v>497.52</v>
      </c>
      <c r="AF477" s="1">
        <v>136889.21</v>
      </c>
      <c r="AG477" t="s">
        <v>3</v>
      </c>
      <c r="AH477" s="1">
        <v>32520</v>
      </c>
      <c r="AI477" s="1">
        <v>52228.08</v>
      </c>
      <c r="AJ477">
        <v>41.12</v>
      </c>
      <c r="AK477">
        <v>25.29</v>
      </c>
      <c r="AL477">
        <v>30.33</v>
      </c>
      <c r="AM477">
        <v>3.82</v>
      </c>
      <c r="AN477" s="1">
        <v>1288.54</v>
      </c>
      <c r="AO477">
        <v>1.0157</v>
      </c>
      <c r="AP477" s="1">
        <v>1523.84</v>
      </c>
      <c r="AQ477" s="1">
        <v>2019.54</v>
      </c>
      <c r="AR477" s="1">
        <v>6619.87</v>
      </c>
      <c r="AS477">
        <v>715.22</v>
      </c>
      <c r="AT477">
        <v>340.65</v>
      </c>
      <c r="AU477" s="1">
        <v>11219.12</v>
      </c>
      <c r="AV477" s="1">
        <v>6419.42</v>
      </c>
      <c r="AW477">
        <v>0.49159999999999998</v>
      </c>
      <c r="AX477" s="1">
        <v>4527.3</v>
      </c>
      <c r="AY477">
        <v>0.34670000000000001</v>
      </c>
      <c r="AZ477" s="1">
        <v>1128.1500000000001</v>
      </c>
      <c r="BA477">
        <v>8.6400000000000005E-2</v>
      </c>
      <c r="BB477">
        <v>984.32</v>
      </c>
      <c r="BC477">
        <v>7.5399999999999995E-2</v>
      </c>
      <c r="BD477" s="1">
        <v>13059.19</v>
      </c>
      <c r="BE477" s="1">
        <v>4999.33</v>
      </c>
      <c r="BF477">
        <v>1.4340999999999999</v>
      </c>
      <c r="BG477">
        <v>0.51249999999999996</v>
      </c>
      <c r="BH477">
        <v>0.2389</v>
      </c>
      <c r="BI477">
        <v>0.19689999999999999</v>
      </c>
      <c r="BJ477">
        <v>0.03</v>
      </c>
      <c r="BK477">
        <v>2.1600000000000001E-2</v>
      </c>
    </row>
    <row r="478" spans="1:63" x14ac:dyDescent="0.25">
      <c r="A478" t="s">
        <v>479</v>
      </c>
      <c r="B478">
        <v>44784</v>
      </c>
      <c r="C478">
        <v>50.71</v>
      </c>
      <c r="D478">
        <v>53.6</v>
      </c>
      <c r="E478" s="1">
        <v>2718.52</v>
      </c>
      <c r="F478" s="1">
        <v>2520.3000000000002</v>
      </c>
      <c r="G478">
        <v>8.0000000000000002E-3</v>
      </c>
      <c r="H478">
        <v>6.9999999999999999E-4</v>
      </c>
      <c r="I478">
        <v>3.5400000000000001E-2</v>
      </c>
      <c r="J478">
        <v>8.0000000000000004E-4</v>
      </c>
      <c r="K478">
        <v>7.51E-2</v>
      </c>
      <c r="L478">
        <v>0.81659999999999999</v>
      </c>
      <c r="M478">
        <v>6.3399999999999998E-2</v>
      </c>
      <c r="N478">
        <v>0.50409999999999999</v>
      </c>
      <c r="O478">
        <v>1.9800000000000002E-2</v>
      </c>
      <c r="P478">
        <v>0.1547</v>
      </c>
      <c r="Q478" s="1">
        <v>62000.66</v>
      </c>
      <c r="R478">
        <v>0.19500000000000001</v>
      </c>
      <c r="S478">
        <v>0.1898</v>
      </c>
      <c r="T478">
        <v>0.61519999999999997</v>
      </c>
      <c r="U478">
        <v>18.690000000000001</v>
      </c>
      <c r="V478" s="1">
        <v>82892.460000000006</v>
      </c>
      <c r="W478">
        <v>141.01</v>
      </c>
      <c r="X478" s="1">
        <v>144084.42000000001</v>
      </c>
      <c r="Y478">
        <v>0.72030000000000005</v>
      </c>
      <c r="Z478">
        <v>0.2102</v>
      </c>
      <c r="AA478">
        <v>6.9500000000000006E-2</v>
      </c>
      <c r="AB478">
        <v>0.2797</v>
      </c>
      <c r="AC478">
        <v>144.08000000000001</v>
      </c>
      <c r="AD478" s="1">
        <v>4698.6099999999997</v>
      </c>
      <c r="AE478">
        <v>524.47</v>
      </c>
      <c r="AF478" s="1">
        <v>136668.46</v>
      </c>
      <c r="AG478" t="s">
        <v>3</v>
      </c>
      <c r="AH478" s="1">
        <v>31967</v>
      </c>
      <c r="AI478" s="1">
        <v>52379.9</v>
      </c>
      <c r="AJ478">
        <v>49.6</v>
      </c>
      <c r="AK478">
        <v>29.22</v>
      </c>
      <c r="AL478">
        <v>36.81</v>
      </c>
      <c r="AM478">
        <v>4.25</v>
      </c>
      <c r="AN478" s="1">
        <v>1034.8499999999999</v>
      </c>
      <c r="AO478">
        <v>0.95920000000000005</v>
      </c>
      <c r="AP478" s="1">
        <v>1504.03</v>
      </c>
      <c r="AQ478" s="1">
        <v>1875.43</v>
      </c>
      <c r="AR478" s="1">
        <v>6843.94</v>
      </c>
      <c r="AS478">
        <v>681.95</v>
      </c>
      <c r="AT478">
        <v>361.78</v>
      </c>
      <c r="AU478" s="1">
        <v>11267.13</v>
      </c>
      <c r="AV478" s="1">
        <v>6315.81</v>
      </c>
      <c r="AW478">
        <v>0.49180000000000001</v>
      </c>
      <c r="AX478" s="1">
        <v>4551.6400000000003</v>
      </c>
      <c r="AY478">
        <v>0.35439999999999999</v>
      </c>
      <c r="AZ478" s="1">
        <v>1082.21</v>
      </c>
      <c r="BA478">
        <v>8.43E-2</v>
      </c>
      <c r="BB478">
        <v>892.76</v>
      </c>
      <c r="BC478">
        <v>6.9500000000000006E-2</v>
      </c>
      <c r="BD478" s="1">
        <v>12842.43</v>
      </c>
      <c r="BE478" s="1">
        <v>4578.8900000000003</v>
      </c>
      <c r="BF478">
        <v>1.3214999999999999</v>
      </c>
      <c r="BG478">
        <v>0.53049999999999997</v>
      </c>
      <c r="BH478">
        <v>0.2215</v>
      </c>
      <c r="BI478">
        <v>0.20530000000000001</v>
      </c>
      <c r="BJ478">
        <v>2.4199999999999999E-2</v>
      </c>
      <c r="BK478">
        <v>1.8499999999999999E-2</v>
      </c>
    </row>
    <row r="479" spans="1:63" x14ac:dyDescent="0.25">
      <c r="A479" t="s">
        <v>480</v>
      </c>
      <c r="B479">
        <v>46607</v>
      </c>
      <c r="C479">
        <v>25.33</v>
      </c>
      <c r="D479">
        <v>234.4</v>
      </c>
      <c r="E479" s="1">
        <v>5938.09</v>
      </c>
      <c r="F479" s="1">
        <v>5885.22</v>
      </c>
      <c r="G479">
        <v>0.11119999999999999</v>
      </c>
      <c r="H479">
        <v>1.1000000000000001E-3</v>
      </c>
      <c r="I479">
        <v>7.7700000000000005E-2</v>
      </c>
      <c r="J479">
        <v>1.1999999999999999E-3</v>
      </c>
      <c r="K479">
        <v>5.4699999999999999E-2</v>
      </c>
      <c r="L479">
        <v>0.70009999999999994</v>
      </c>
      <c r="M479">
        <v>5.3900000000000003E-2</v>
      </c>
      <c r="N479">
        <v>0.1469</v>
      </c>
      <c r="O479">
        <v>4.48E-2</v>
      </c>
      <c r="P479">
        <v>0.1195</v>
      </c>
      <c r="Q479" s="1">
        <v>78251.12</v>
      </c>
      <c r="R479">
        <v>0.14799999999999999</v>
      </c>
      <c r="S479">
        <v>0.1978</v>
      </c>
      <c r="T479">
        <v>0.6542</v>
      </c>
      <c r="U479">
        <v>33.299999999999997</v>
      </c>
      <c r="V479" s="1">
        <v>102967.72</v>
      </c>
      <c r="W479">
        <v>176.59</v>
      </c>
      <c r="X479" s="1">
        <v>239562.88</v>
      </c>
      <c r="Y479">
        <v>0.74670000000000003</v>
      </c>
      <c r="Z479">
        <v>0.22359999999999999</v>
      </c>
      <c r="AA479">
        <v>2.9600000000000001E-2</v>
      </c>
      <c r="AB479">
        <v>0.25330000000000003</v>
      </c>
      <c r="AC479">
        <v>239.56</v>
      </c>
      <c r="AD479" s="1">
        <v>10801.15</v>
      </c>
      <c r="AE479">
        <v>991.69</v>
      </c>
      <c r="AF479" s="1">
        <v>260707.15</v>
      </c>
      <c r="AG479" t="s">
        <v>3</v>
      </c>
      <c r="AH479" s="1">
        <v>55151</v>
      </c>
      <c r="AI479" s="1">
        <v>112962.97</v>
      </c>
      <c r="AJ479">
        <v>74.37</v>
      </c>
      <c r="AK479">
        <v>41.44</v>
      </c>
      <c r="AL479">
        <v>48.28</v>
      </c>
      <c r="AM479">
        <v>5.04</v>
      </c>
      <c r="AN479" s="1">
        <v>1416.55</v>
      </c>
      <c r="AO479">
        <v>0.629</v>
      </c>
      <c r="AP479" s="1">
        <v>1523.55</v>
      </c>
      <c r="AQ479" s="1">
        <v>2039.67</v>
      </c>
      <c r="AR479" s="1">
        <v>8144.55</v>
      </c>
      <c r="AS479">
        <v>919.62</v>
      </c>
      <c r="AT479">
        <v>424.19</v>
      </c>
      <c r="AU479" s="1">
        <v>13051.59</v>
      </c>
      <c r="AV479" s="1">
        <v>2728.94</v>
      </c>
      <c r="AW479">
        <v>0.19620000000000001</v>
      </c>
      <c r="AX479" s="1">
        <v>9561.66</v>
      </c>
      <c r="AY479">
        <v>0.6875</v>
      </c>
      <c r="AZ479" s="1">
        <v>1146.3499999999999</v>
      </c>
      <c r="BA479">
        <v>8.2400000000000001E-2</v>
      </c>
      <c r="BB479">
        <v>471.69</v>
      </c>
      <c r="BC479">
        <v>3.39E-2</v>
      </c>
      <c r="BD479" s="1">
        <v>13908.64</v>
      </c>
      <c r="BE479" s="1">
        <v>1303.6199999999999</v>
      </c>
      <c r="BF479">
        <v>0.12959999999999999</v>
      </c>
      <c r="BG479">
        <v>0.61980000000000002</v>
      </c>
      <c r="BH479">
        <v>0.23219999999999999</v>
      </c>
      <c r="BI479">
        <v>0.1072</v>
      </c>
      <c r="BJ479">
        <v>2.4799999999999999E-2</v>
      </c>
      <c r="BK479">
        <v>1.6E-2</v>
      </c>
    </row>
    <row r="480" spans="1:63" x14ac:dyDescent="0.25">
      <c r="A480" t="s">
        <v>481</v>
      </c>
      <c r="B480">
        <v>47738</v>
      </c>
      <c r="C480">
        <v>89.9</v>
      </c>
      <c r="D480">
        <v>9.01</v>
      </c>
      <c r="E480">
        <v>810.3</v>
      </c>
      <c r="F480">
        <v>793.64</v>
      </c>
      <c r="G480">
        <v>1.6000000000000001E-3</v>
      </c>
      <c r="H480">
        <v>5.9999999999999995E-4</v>
      </c>
      <c r="I480">
        <v>5.8999999999999999E-3</v>
      </c>
      <c r="J480">
        <v>1.5E-3</v>
      </c>
      <c r="K480">
        <v>1.9900000000000001E-2</v>
      </c>
      <c r="L480">
        <v>0.94299999999999995</v>
      </c>
      <c r="M480">
        <v>2.75E-2</v>
      </c>
      <c r="N480">
        <v>0.40720000000000001</v>
      </c>
      <c r="O480">
        <v>1.6999999999999999E-3</v>
      </c>
      <c r="P480">
        <v>0.15909999999999999</v>
      </c>
      <c r="Q480" s="1">
        <v>56130.26</v>
      </c>
      <c r="R480">
        <v>0.22140000000000001</v>
      </c>
      <c r="S480">
        <v>0.18210000000000001</v>
      </c>
      <c r="T480">
        <v>0.59660000000000002</v>
      </c>
      <c r="U480">
        <v>8.7899999999999991</v>
      </c>
      <c r="V480" s="1">
        <v>66835.64</v>
      </c>
      <c r="W480">
        <v>88.07</v>
      </c>
      <c r="X480" s="1">
        <v>175961.58</v>
      </c>
      <c r="Y480">
        <v>0.72619999999999996</v>
      </c>
      <c r="Z480">
        <v>5.67E-2</v>
      </c>
      <c r="AA480">
        <v>0.21709999999999999</v>
      </c>
      <c r="AB480">
        <v>0.27379999999999999</v>
      </c>
      <c r="AC480">
        <v>175.96</v>
      </c>
      <c r="AD480" s="1">
        <v>5183.29</v>
      </c>
      <c r="AE480">
        <v>461.14</v>
      </c>
      <c r="AF480" s="1">
        <v>150393.59</v>
      </c>
      <c r="AG480" t="s">
        <v>3</v>
      </c>
      <c r="AH480" s="1">
        <v>33500</v>
      </c>
      <c r="AI480" s="1">
        <v>49212.39</v>
      </c>
      <c r="AJ480">
        <v>38.299999999999997</v>
      </c>
      <c r="AK480">
        <v>24.98</v>
      </c>
      <c r="AL480">
        <v>27.65</v>
      </c>
      <c r="AM480">
        <v>4.34</v>
      </c>
      <c r="AN480" s="1">
        <v>1751.63</v>
      </c>
      <c r="AO480">
        <v>1.5288999999999999</v>
      </c>
      <c r="AP480" s="1">
        <v>2031.26</v>
      </c>
      <c r="AQ480" s="1">
        <v>2472.0700000000002</v>
      </c>
      <c r="AR480" s="1">
        <v>7142.03</v>
      </c>
      <c r="AS480">
        <v>661.58</v>
      </c>
      <c r="AT480">
        <v>377.44</v>
      </c>
      <c r="AU480" s="1">
        <v>12684.39</v>
      </c>
      <c r="AV480" s="1">
        <v>7880.07</v>
      </c>
      <c r="AW480">
        <v>0.50439999999999996</v>
      </c>
      <c r="AX480" s="1">
        <v>5183.71</v>
      </c>
      <c r="AY480">
        <v>0.33179999999999998</v>
      </c>
      <c r="AZ480" s="1">
        <v>1653.26</v>
      </c>
      <c r="BA480">
        <v>0.10580000000000001</v>
      </c>
      <c r="BB480">
        <v>907.08</v>
      </c>
      <c r="BC480">
        <v>5.8099999999999999E-2</v>
      </c>
      <c r="BD480" s="1">
        <v>15624.12</v>
      </c>
      <c r="BE480" s="1">
        <v>7139.45</v>
      </c>
      <c r="BF480">
        <v>2.4546000000000001</v>
      </c>
      <c r="BG480">
        <v>0.51619999999999999</v>
      </c>
      <c r="BH480">
        <v>0.22900000000000001</v>
      </c>
      <c r="BI480">
        <v>0.19950000000000001</v>
      </c>
      <c r="BJ480">
        <v>3.6799999999999999E-2</v>
      </c>
      <c r="BK480">
        <v>1.8599999999999998E-2</v>
      </c>
    </row>
    <row r="481" spans="1:63" x14ac:dyDescent="0.25">
      <c r="A481" t="s">
        <v>482</v>
      </c>
      <c r="B481">
        <v>44792</v>
      </c>
      <c r="C481">
        <v>19.239999999999998</v>
      </c>
      <c r="D481">
        <v>240.08</v>
      </c>
      <c r="E481" s="1">
        <v>4618.68</v>
      </c>
      <c r="F481" s="1">
        <v>4316.04</v>
      </c>
      <c r="G481">
        <v>4.8800000000000003E-2</v>
      </c>
      <c r="H481">
        <v>1.6999999999999999E-3</v>
      </c>
      <c r="I481">
        <v>0.28839999999999999</v>
      </c>
      <c r="J481">
        <v>1.1000000000000001E-3</v>
      </c>
      <c r="K481">
        <v>8.1600000000000006E-2</v>
      </c>
      <c r="L481">
        <v>0.49740000000000001</v>
      </c>
      <c r="M481">
        <v>8.1000000000000003E-2</v>
      </c>
      <c r="N481">
        <v>0.51659999999999995</v>
      </c>
      <c r="O481">
        <v>6.2799999999999995E-2</v>
      </c>
      <c r="P481">
        <v>0.1502</v>
      </c>
      <c r="Q481" s="1">
        <v>71212.899999999994</v>
      </c>
      <c r="R481">
        <v>0.19159999999999999</v>
      </c>
      <c r="S481">
        <v>0.19359999999999999</v>
      </c>
      <c r="T481">
        <v>0.61480000000000001</v>
      </c>
      <c r="U481">
        <v>32.770000000000003</v>
      </c>
      <c r="V481" s="1">
        <v>94723.89</v>
      </c>
      <c r="W481">
        <v>138.30000000000001</v>
      </c>
      <c r="X481" s="1">
        <v>179627.27</v>
      </c>
      <c r="Y481">
        <v>0.72330000000000005</v>
      </c>
      <c r="Z481">
        <v>0.24110000000000001</v>
      </c>
      <c r="AA481">
        <v>3.5700000000000003E-2</v>
      </c>
      <c r="AB481">
        <v>0.2767</v>
      </c>
      <c r="AC481">
        <v>179.63</v>
      </c>
      <c r="AD481" s="1">
        <v>8893.75</v>
      </c>
      <c r="AE481">
        <v>943.69</v>
      </c>
      <c r="AF481" s="1">
        <v>178923.39</v>
      </c>
      <c r="AG481" t="s">
        <v>3</v>
      </c>
      <c r="AH481" s="1">
        <v>38076</v>
      </c>
      <c r="AI481" s="1">
        <v>68013.38</v>
      </c>
      <c r="AJ481">
        <v>83.34</v>
      </c>
      <c r="AK481">
        <v>47.34</v>
      </c>
      <c r="AL481">
        <v>55.57</v>
      </c>
      <c r="AM481">
        <v>5.05</v>
      </c>
      <c r="AN481">
        <v>996.37</v>
      </c>
      <c r="AO481">
        <v>1.0228999999999999</v>
      </c>
      <c r="AP481" s="1">
        <v>1802.65</v>
      </c>
      <c r="AQ481" s="1">
        <v>2278.8000000000002</v>
      </c>
      <c r="AR481" s="1">
        <v>7954.3</v>
      </c>
      <c r="AS481">
        <v>878.27</v>
      </c>
      <c r="AT481">
        <v>503.54</v>
      </c>
      <c r="AU481" s="1">
        <v>13417.55</v>
      </c>
      <c r="AV481" s="1">
        <v>4789.58</v>
      </c>
      <c r="AW481">
        <v>0.31159999999999999</v>
      </c>
      <c r="AX481" s="1">
        <v>8412.3700000000008</v>
      </c>
      <c r="AY481">
        <v>0.54730000000000001</v>
      </c>
      <c r="AZ481" s="1">
        <v>1188.92</v>
      </c>
      <c r="BA481">
        <v>7.7399999999999997E-2</v>
      </c>
      <c r="BB481">
        <v>979</v>
      </c>
      <c r="BC481">
        <v>6.3700000000000007E-2</v>
      </c>
      <c r="BD481" s="1">
        <v>15369.87</v>
      </c>
      <c r="BE481" s="1">
        <v>2758.19</v>
      </c>
      <c r="BF481">
        <v>0.45100000000000001</v>
      </c>
      <c r="BG481">
        <v>0.56510000000000005</v>
      </c>
      <c r="BH481">
        <v>0.2175</v>
      </c>
      <c r="BI481">
        <v>0.17810000000000001</v>
      </c>
      <c r="BJ481">
        <v>2.4299999999999999E-2</v>
      </c>
      <c r="BK481">
        <v>1.4999999999999999E-2</v>
      </c>
    </row>
    <row r="482" spans="1:63" x14ac:dyDescent="0.25">
      <c r="A482" t="s">
        <v>483</v>
      </c>
      <c r="B482">
        <v>47951</v>
      </c>
      <c r="C482">
        <v>32.86</v>
      </c>
      <c r="D482">
        <v>61.63</v>
      </c>
      <c r="E482" s="1">
        <v>2024.89</v>
      </c>
      <c r="F482" s="1">
        <v>1809.18</v>
      </c>
      <c r="G482">
        <v>2.8999999999999998E-3</v>
      </c>
      <c r="H482">
        <v>4.0000000000000002E-4</v>
      </c>
      <c r="I482">
        <v>5.8900000000000001E-2</v>
      </c>
      <c r="J482">
        <v>1.1999999999999999E-3</v>
      </c>
      <c r="K482">
        <v>3.8899999999999997E-2</v>
      </c>
      <c r="L482">
        <v>0.80549999999999999</v>
      </c>
      <c r="M482">
        <v>9.2100000000000001E-2</v>
      </c>
      <c r="N482">
        <v>0.89700000000000002</v>
      </c>
      <c r="O482">
        <v>7.7999999999999996E-3</v>
      </c>
      <c r="P482">
        <v>0.1797</v>
      </c>
      <c r="Q482" s="1">
        <v>58958.17</v>
      </c>
      <c r="R482">
        <v>0.19439999999999999</v>
      </c>
      <c r="S482">
        <v>0.20610000000000001</v>
      </c>
      <c r="T482">
        <v>0.59960000000000002</v>
      </c>
      <c r="U482">
        <v>16.03</v>
      </c>
      <c r="V482" s="1">
        <v>75370.55</v>
      </c>
      <c r="W482">
        <v>122.45</v>
      </c>
      <c r="X482" s="1">
        <v>117797.2</v>
      </c>
      <c r="Y482">
        <v>0.68200000000000005</v>
      </c>
      <c r="Z482">
        <v>0.20200000000000001</v>
      </c>
      <c r="AA482">
        <v>0.11600000000000001</v>
      </c>
      <c r="AB482">
        <v>0.318</v>
      </c>
      <c r="AC482">
        <v>117.8</v>
      </c>
      <c r="AD482" s="1">
        <v>3626.92</v>
      </c>
      <c r="AE482">
        <v>436.18</v>
      </c>
      <c r="AF482" s="1">
        <v>97911.71</v>
      </c>
      <c r="AG482" t="s">
        <v>3</v>
      </c>
      <c r="AH482" s="1">
        <v>29204</v>
      </c>
      <c r="AI482" s="1">
        <v>45960.24</v>
      </c>
      <c r="AJ482">
        <v>43.91</v>
      </c>
      <c r="AK482">
        <v>27.54</v>
      </c>
      <c r="AL482">
        <v>32.549999999999997</v>
      </c>
      <c r="AM482">
        <v>4.3</v>
      </c>
      <c r="AN482">
        <v>840.66</v>
      </c>
      <c r="AO482">
        <v>0.87929999999999997</v>
      </c>
      <c r="AP482" s="1">
        <v>1638.19</v>
      </c>
      <c r="AQ482" s="1">
        <v>2296.02</v>
      </c>
      <c r="AR482" s="1">
        <v>7537.83</v>
      </c>
      <c r="AS482">
        <v>748.16</v>
      </c>
      <c r="AT482">
        <v>346.77</v>
      </c>
      <c r="AU482" s="1">
        <v>12566.96</v>
      </c>
      <c r="AV482" s="1">
        <v>8710.4599999999991</v>
      </c>
      <c r="AW482">
        <v>0.59409999999999996</v>
      </c>
      <c r="AX482" s="1">
        <v>3520.01</v>
      </c>
      <c r="AY482">
        <v>0.24010000000000001</v>
      </c>
      <c r="AZ482" s="1">
        <v>1012.41</v>
      </c>
      <c r="BA482">
        <v>6.9099999999999995E-2</v>
      </c>
      <c r="BB482" s="1">
        <v>1417.78</v>
      </c>
      <c r="BC482">
        <v>9.6699999999999994E-2</v>
      </c>
      <c r="BD482" s="1">
        <v>14660.67</v>
      </c>
      <c r="BE482" s="1">
        <v>6247.22</v>
      </c>
      <c r="BF482">
        <v>2.3001999999999998</v>
      </c>
      <c r="BG482">
        <v>0.49769999999999998</v>
      </c>
      <c r="BH482">
        <v>0.2263</v>
      </c>
      <c r="BI482">
        <v>0.23810000000000001</v>
      </c>
      <c r="BJ482">
        <v>2.53E-2</v>
      </c>
      <c r="BK482">
        <v>1.2699999999999999E-2</v>
      </c>
    </row>
    <row r="483" spans="1:63" x14ac:dyDescent="0.25">
      <c r="A483" t="s">
        <v>484</v>
      </c>
      <c r="B483">
        <v>48363</v>
      </c>
      <c r="C483">
        <v>82.24</v>
      </c>
      <c r="D483">
        <v>15.01</v>
      </c>
      <c r="E483" s="1">
        <v>1234.78</v>
      </c>
      <c r="F483" s="1">
        <v>1246.8900000000001</v>
      </c>
      <c r="G483">
        <v>3.7000000000000002E-3</v>
      </c>
      <c r="H483">
        <v>8.0000000000000004E-4</v>
      </c>
      <c r="I483">
        <v>5.0000000000000001E-3</v>
      </c>
      <c r="J483">
        <v>5.9999999999999995E-4</v>
      </c>
      <c r="K483">
        <v>1.8200000000000001E-2</v>
      </c>
      <c r="L483">
        <v>0.94940000000000002</v>
      </c>
      <c r="M483">
        <v>2.23E-2</v>
      </c>
      <c r="N483">
        <v>0.246</v>
      </c>
      <c r="O483">
        <v>1.9E-3</v>
      </c>
      <c r="P483">
        <v>0.12529999999999999</v>
      </c>
      <c r="Q483" s="1">
        <v>58528.13</v>
      </c>
      <c r="R483">
        <v>0.18990000000000001</v>
      </c>
      <c r="S483">
        <v>0.19209999999999999</v>
      </c>
      <c r="T483">
        <v>0.61799999999999999</v>
      </c>
      <c r="U483">
        <v>9.81</v>
      </c>
      <c r="V483" s="1">
        <v>75954.06</v>
      </c>
      <c r="W483">
        <v>121.36</v>
      </c>
      <c r="X483" s="1">
        <v>194019.19</v>
      </c>
      <c r="Y483">
        <v>0.80679999999999996</v>
      </c>
      <c r="Z483">
        <v>6.8199999999999997E-2</v>
      </c>
      <c r="AA483">
        <v>0.12509999999999999</v>
      </c>
      <c r="AB483">
        <v>0.19320000000000001</v>
      </c>
      <c r="AC483">
        <v>194.02</v>
      </c>
      <c r="AD483" s="1">
        <v>5322.33</v>
      </c>
      <c r="AE483">
        <v>573.97</v>
      </c>
      <c r="AF483" s="1">
        <v>171202.9</v>
      </c>
      <c r="AG483" t="s">
        <v>3</v>
      </c>
      <c r="AH483" s="1">
        <v>38412</v>
      </c>
      <c r="AI483" s="1">
        <v>64949.94</v>
      </c>
      <c r="AJ483">
        <v>42.46</v>
      </c>
      <c r="AK483">
        <v>25.71</v>
      </c>
      <c r="AL483">
        <v>28.15</v>
      </c>
      <c r="AM483">
        <v>4.8099999999999996</v>
      </c>
      <c r="AN483" s="1">
        <v>1346.07</v>
      </c>
      <c r="AO483">
        <v>1.0451999999999999</v>
      </c>
      <c r="AP483" s="1">
        <v>1475.15</v>
      </c>
      <c r="AQ483" s="1">
        <v>2097.11</v>
      </c>
      <c r="AR483" s="1">
        <v>6633.71</v>
      </c>
      <c r="AS483">
        <v>563.09</v>
      </c>
      <c r="AT483">
        <v>347.27</v>
      </c>
      <c r="AU483" s="1">
        <v>11116.33</v>
      </c>
      <c r="AV483" s="1">
        <v>5468.99</v>
      </c>
      <c r="AW483">
        <v>0.42759999999999998</v>
      </c>
      <c r="AX483" s="1">
        <v>5206.24</v>
      </c>
      <c r="AY483">
        <v>0.40699999999999997</v>
      </c>
      <c r="AZ483" s="1">
        <v>1535.63</v>
      </c>
      <c r="BA483">
        <v>0.1201</v>
      </c>
      <c r="BB483">
        <v>580.45000000000005</v>
      </c>
      <c r="BC483">
        <v>4.5400000000000003E-2</v>
      </c>
      <c r="BD483" s="1">
        <v>12791.31</v>
      </c>
      <c r="BE483" s="1">
        <v>4983.37</v>
      </c>
      <c r="BF483">
        <v>1.0985</v>
      </c>
      <c r="BG483">
        <v>0.53390000000000004</v>
      </c>
      <c r="BH483">
        <v>0.23269999999999999</v>
      </c>
      <c r="BI483">
        <v>0.17760000000000001</v>
      </c>
      <c r="BJ483">
        <v>3.09E-2</v>
      </c>
      <c r="BK483">
        <v>2.4899999999999999E-2</v>
      </c>
    </row>
    <row r="484" spans="1:63" x14ac:dyDescent="0.25">
      <c r="A484" t="s">
        <v>485</v>
      </c>
      <c r="B484">
        <v>44800</v>
      </c>
      <c r="C484">
        <v>38.049999999999997</v>
      </c>
      <c r="D484">
        <v>299.82</v>
      </c>
      <c r="E484" s="1">
        <v>11407.61</v>
      </c>
      <c r="F484" s="1">
        <v>9926.32</v>
      </c>
      <c r="G484">
        <v>2.29E-2</v>
      </c>
      <c r="H484">
        <v>1.5E-3</v>
      </c>
      <c r="I484">
        <v>0.27450000000000002</v>
      </c>
      <c r="J484">
        <v>1.2999999999999999E-3</v>
      </c>
      <c r="K484">
        <v>0.1066</v>
      </c>
      <c r="L484">
        <v>0.51319999999999999</v>
      </c>
      <c r="M484">
        <v>0.08</v>
      </c>
      <c r="N484">
        <v>0.61329999999999996</v>
      </c>
      <c r="O484">
        <v>5.8799999999999998E-2</v>
      </c>
      <c r="P484">
        <v>0.1749</v>
      </c>
      <c r="Q484" s="1">
        <v>67175.47</v>
      </c>
      <c r="R484">
        <v>0.2132</v>
      </c>
      <c r="S484">
        <v>0.20519999999999999</v>
      </c>
      <c r="T484">
        <v>0.58169999999999999</v>
      </c>
      <c r="U484">
        <v>68.39</v>
      </c>
      <c r="V484" s="1">
        <v>93941.08</v>
      </c>
      <c r="W484">
        <v>164.8</v>
      </c>
      <c r="X484" s="1">
        <v>137340.06</v>
      </c>
      <c r="Y484">
        <v>0.6663</v>
      </c>
      <c r="Z484">
        <v>0.27410000000000001</v>
      </c>
      <c r="AA484">
        <v>5.96E-2</v>
      </c>
      <c r="AB484">
        <v>0.3337</v>
      </c>
      <c r="AC484">
        <v>137.34</v>
      </c>
      <c r="AD484" s="1">
        <v>6045.01</v>
      </c>
      <c r="AE484">
        <v>600.70000000000005</v>
      </c>
      <c r="AF484" s="1">
        <v>141814.31</v>
      </c>
      <c r="AG484" t="s">
        <v>3</v>
      </c>
      <c r="AH484" s="1">
        <v>35328</v>
      </c>
      <c r="AI484" s="1">
        <v>55695.57</v>
      </c>
      <c r="AJ484">
        <v>62.95</v>
      </c>
      <c r="AK484">
        <v>37.85</v>
      </c>
      <c r="AL484">
        <v>45.5</v>
      </c>
      <c r="AM484">
        <v>4.74</v>
      </c>
      <c r="AN484" s="1">
        <v>1124.25</v>
      </c>
      <c r="AO484">
        <v>0.93669999999999998</v>
      </c>
      <c r="AP484" s="1">
        <v>1652.28</v>
      </c>
      <c r="AQ484" s="1">
        <v>2162.42</v>
      </c>
      <c r="AR484" s="1">
        <v>7455.06</v>
      </c>
      <c r="AS484">
        <v>881</v>
      </c>
      <c r="AT484">
        <v>476.72</v>
      </c>
      <c r="AU484" s="1">
        <v>12627.48</v>
      </c>
      <c r="AV484" s="1">
        <v>6590.58</v>
      </c>
      <c r="AW484">
        <v>0.43830000000000002</v>
      </c>
      <c r="AX484" s="1">
        <v>6271.37</v>
      </c>
      <c r="AY484">
        <v>0.41710000000000003</v>
      </c>
      <c r="AZ484">
        <v>896.27</v>
      </c>
      <c r="BA484">
        <v>5.96E-2</v>
      </c>
      <c r="BB484" s="1">
        <v>1278.46</v>
      </c>
      <c r="BC484">
        <v>8.5000000000000006E-2</v>
      </c>
      <c r="BD484" s="1">
        <v>15036.68</v>
      </c>
      <c r="BE484" s="1">
        <v>3832.63</v>
      </c>
      <c r="BF484">
        <v>0.95</v>
      </c>
      <c r="BG484">
        <v>0.51359999999999995</v>
      </c>
      <c r="BH484">
        <v>0.19409999999999999</v>
      </c>
      <c r="BI484">
        <v>0.25419999999999998</v>
      </c>
      <c r="BJ484">
        <v>2.52E-2</v>
      </c>
      <c r="BK484">
        <v>1.29E-2</v>
      </c>
    </row>
    <row r="485" spans="1:63" x14ac:dyDescent="0.25">
      <c r="A485" t="s">
        <v>486</v>
      </c>
      <c r="B485">
        <v>49221</v>
      </c>
      <c r="C485">
        <v>112.76</v>
      </c>
      <c r="D485">
        <v>13.17</v>
      </c>
      <c r="E485" s="1">
        <v>1484.92</v>
      </c>
      <c r="F485" s="1">
        <v>1409.22</v>
      </c>
      <c r="G485">
        <v>2E-3</v>
      </c>
      <c r="H485">
        <v>4.0000000000000002E-4</v>
      </c>
      <c r="I485">
        <v>5.5999999999999999E-3</v>
      </c>
      <c r="J485">
        <v>6.9999999999999999E-4</v>
      </c>
      <c r="K485">
        <v>1.6400000000000001E-2</v>
      </c>
      <c r="L485">
        <v>0.95279999999999998</v>
      </c>
      <c r="M485">
        <v>2.2100000000000002E-2</v>
      </c>
      <c r="N485">
        <v>0.40429999999999999</v>
      </c>
      <c r="O485">
        <v>6.3E-3</v>
      </c>
      <c r="P485">
        <v>0.15279999999999999</v>
      </c>
      <c r="Q485" s="1">
        <v>55704.22</v>
      </c>
      <c r="R485">
        <v>0.20699999999999999</v>
      </c>
      <c r="S485">
        <v>0.20169999999999999</v>
      </c>
      <c r="T485">
        <v>0.59140000000000004</v>
      </c>
      <c r="U485">
        <v>12.72</v>
      </c>
      <c r="V485" s="1">
        <v>69775.22</v>
      </c>
      <c r="W485">
        <v>112.09</v>
      </c>
      <c r="X485" s="1">
        <v>201887.65</v>
      </c>
      <c r="Y485">
        <v>0.68049999999999999</v>
      </c>
      <c r="Z485">
        <v>0.1147</v>
      </c>
      <c r="AA485">
        <v>0.20480000000000001</v>
      </c>
      <c r="AB485">
        <v>0.31950000000000001</v>
      </c>
      <c r="AC485">
        <v>201.89</v>
      </c>
      <c r="AD485" s="1">
        <v>5724.46</v>
      </c>
      <c r="AE485">
        <v>500.92</v>
      </c>
      <c r="AF485" s="1">
        <v>173163.1</v>
      </c>
      <c r="AG485" t="s">
        <v>3</v>
      </c>
      <c r="AH485" s="1">
        <v>34506</v>
      </c>
      <c r="AI485" s="1">
        <v>54017.81</v>
      </c>
      <c r="AJ485">
        <v>41.05</v>
      </c>
      <c r="AK485">
        <v>25.1</v>
      </c>
      <c r="AL485">
        <v>28.62</v>
      </c>
      <c r="AM485">
        <v>4.47</v>
      </c>
      <c r="AN485" s="1">
        <v>1395.57</v>
      </c>
      <c r="AO485">
        <v>1.1131</v>
      </c>
      <c r="AP485" s="1">
        <v>1530.26</v>
      </c>
      <c r="AQ485" s="1">
        <v>2414.89</v>
      </c>
      <c r="AR485" s="1">
        <v>6779.22</v>
      </c>
      <c r="AS485">
        <v>643.66999999999996</v>
      </c>
      <c r="AT485">
        <v>297.45999999999998</v>
      </c>
      <c r="AU485" s="1">
        <v>11665.51</v>
      </c>
      <c r="AV485" s="1">
        <v>6482.93</v>
      </c>
      <c r="AW485">
        <v>0.46010000000000001</v>
      </c>
      <c r="AX485" s="1">
        <v>5168.2</v>
      </c>
      <c r="AY485">
        <v>0.36680000000000001</v>
      </c>
      <c r="AZ485" s="1">
        <v>1477.91</v>
      </c>
      <c r="BA485">
        <v>0.10489999999999999</v>
      </c>
      <c r="BB485">
        <v>962.7</v>
      </c>
      <c r="BC485">
        <v>6.83E-2</v>
      </c>
      <c r="BD485" s="1">
        <v>14091.74</v>
      </c>
      <c r="BE485" s="1">
        <v>5300.35</v>
      </c>
      <c r="BF485">
        <v>1.446</v>
      </c>
      <c r="BG485">
        <v>0.50870000000000004</v>
      </c>
      <c r="BH485">
        <v>0.23350000000000001</v>
      </c>
      <c r="BI485">
        <v>0.20899999999999999</v>
      </c>
      <c r="BJ485">
        <v>3.1899999999999998E-2</v>
      </c>
      <c r="BK485">
        <v>1.6799999999999999E-2</v>
      </c>
    </row>
    <row r="486" spans="1:63" x14ac:dyDescent="0.25">
      <c r="A486" t="s">
        <v>487</v>
      </c>
      <c r="B486">
        <v>50583</v>
      </c>
      <c r="C486">
        <v>105.38</v>
      </c>
      <c r="D486">
        <v>12.08</v>
      </c>
      <c r="E486" s="1">
        <v>1273.24</v>
      </c>
      <c r="F486" s="1">
        <v>1260.8399999999999</v>
      </c>
      <c r="G486">
        <v>1.6999999999999999E-3</v>
      </c>
      <c r="H486">
        <v>2.0000000000000001E-4</v>
      </c>
      <c r="I486">
        <v>5.1999999999999998E-3</v>
      </c>
      <c r="J486">
        <v>8.0000000000000004E-4</v>
      </c>
      <c r="K486">
        <v>1.6500000000000001E-2</v>
      </c>
      <c r="L486">
        <v>0.95609999999999995</v>
      </c>
      <c r="M486">
        <v>1.95E-2</v>
      </c>
      <c r="N486">
        <v>0.3594</v>
      </c>
      <c r="O486">
        <v>1.52E-2</v>
      </c>
      <c r="P486">
        <v>0.14269999999999999</v>
      </c>
      <c r="Q486" s="1">
        <v>56332.13</v>
      </c>
      <c r="R486">
        <v>0.19500000000000001</v>
      </c>
      <c r="S486">
        <v>0.19689999999999999</v>
      </c>
      <c r="T486">
        <v>0.60809999999999997</v>
      </c>
      <c r="U486">
        <v>11.95</v>
      </c>
      <c r="V486" s="1">
        <v>67019.31</v>
      </c>
      <c r="W486">
        <v>102.9</v>
      </c>
      <c r="X486" s="1">
        <v>200329.36</v>
      </c>
      <c r="Y486">
        <v>0.7712</v>
      </c>
      <c r="Z486">
        <v>8.9499999999999996E-2</v>
      </c>
      <c r="AA486">
        <v>0.13930000000000001</v>
      </c>
      <c r="AB486">
        <v>0.2288</v>
      </c>
      <c r="AC486">
        <v>200.33</v>
      </c>
      <c r="AD486" s="1">
        <v>5367.27</v>
      </c>
      <c r="AE486">
        <v>532.53</v>
      </c>
      <c r="AF486" s="1">
        <v>160678.76999999999</v>
      </c>
      <c r="AG486" t="s">
        <v>3</v>
      </c>
      <c r="AH486" s="1">
        <v>34425</v>
      </c>
      <c r="AI486" s="1">
        <v>53735.839999999997</v>
      </c>
      <c r="AJ486">
        <v>36.49</v>
      </c>
      <c r="AK486">
        <v>24.55</v>
      </c>
      <c r="AL486">
        <v>26.69</v>
      </c>
      <c r="AM486">
        <v>4.38</v>
      </c>
      <c r="AN486" s="1">
        <v>1353.81</v>
      </c>
      <c r="AO486">
        <v>1.1538999999999999</v>
      </c>
      <c r="AP486" s="1">
        <v>1514.31</v>
      </c>
      <c r="AQ486" s="1">
        <v>2361.21</v>
      </c>
      <c r="AR486" s="1">
        <v>6788.87</v>
      </c>
      <c r="AS486">
        <v>663.81</v>
      </c>
      <c r="AT486">
        <v>334.44</v>
      </c>
      <c r="AU486" s="1">
        <v>11662.64</v>
      </c>
      <c r="AV486" s="1">
        <v>6572.34</v>
      </c>
      <c r="AW486">
        <v>0.48249999999999998</v>
      </c>
      <c r="AX486" s="1">
        <v>4627.6099999999997</v>
      </c>
      <c r="AY486">
        <v>0.3397</v>
      </c>
      <c r="AZ486" s="1">
        <v>1522.24</v>
      </c>
      <c r="BA486">
        <v>0.1118</v>
      </c>
      <c r="BB486">
        <v>898.45</v>
      </c>
      <c r="BC486">
        <v>6.6000000000000003E-2</v>
      </c>
      <c r="BD486" s="1">
        <v>13620.64</v>
      </c>
      <c r="BE486" s="1">
        <v>5867.06</v>
      </c>
      <c r="BF486">
        <v>1.6251</v>
      </c>
      <c r="BG486">
        <v>0.52910000000000001</v>
      </c>
      <c r="BH486">
        <v>0.22869999999999999</v>
      </c>
      <c r="BI486">
        <v>0.19070000000000001</v>
      </c>
      <c r="BJ486">
        <v>3.3500000000000002E-2</v>
      </c>
      <c r="BK486">
        <v>1.7999999999999999E-2</v>
      </c>
    </row>
    <row r="487" spans="1:63" x14ac:dyDescent="0.25">
      <c r="A487" t="s">
        <v>488</v>
      </c>
      <c r="B487">
        <v>46276</v>
      </c>
      <c r="C487">
        <v>88.33</v>
      </c>
      <c r="D487">
        <v>9.2200000000000006</v>
      </c>
      <c r="E487">
        <v>814.01</v>
      </c>
      <c r="F487">
        <v>814.67</v>
      </c>
      <c r="G487">
        <v>1.8E-3</v>
      </c>
      <c r="H487">
        <v>4.0000000000000002E-4</v>
      </c>
      <c r="I487">
        <v>5.5999999999999999E-3</v>
      </c>
      <c r="J487">
        <v>1.5E-3</v>
      </c>
      <c r="K487">
        <v>1.89E-2</v>
      </c>
      <c r="L487">
        <v>0.95050000000000001</v>
      </c>
      <c r="M487">
        <v>2.1299999999999999E-2</v>
      </c>
      <c r="N487">
        <v>0.32929999999999998</v>
      </c>
      <c r="O487">
        <v>8.9999999999999998E-4</v>
      </c>
      <c r="P487">
        <v>0.1409</v>
      </c>
      <c r="Q487" s="1">
        <v>57456.32</v>
      </c>
      <c r="R487">
        <v>0.19400000000000001</v>
      </c>
      <c r="S487">
        <v>0.16200000000000001</v>
      </c>
      <c r="T487">
        <v>0.64390000000000003</v>
      </c>
      <c r="U487">
        <v>8.17</v>
      </c>
      <c r="V487" s="1">
        <v>69117.09</v>
      </c>
      <c r="W487">
        <v>95.23</v>
      </c>
      <c r="X487" s="1">
        <v>189175.85</v>
      </c>
      <c r="Y487">
        <v>0.7742</v>
      </c>
      <c r="Z487">
        <v>4.1300000000000003E-2</v>
      </c>
      <c r="AA487">
        <v>0.1845</v>
      </c>
      <c r="AB487">
        <v>0.2258</v>
      </c>
      <c r="AC487">
        <v>189.18</v>
      </c>
      <c r="AD487" s="1">
        <v>5526.42</v>
      </c>
      <c r="AE487">
        <v>558.77</v>
      </c>
      <c r="AF487" s="1">
        <v>160210.53</v>
      </c>
      <c r="AG487" t="s">
        <v>3</v>
      </c>
      <c r="AH487" s="1">
        <v>37412</v>
      </c>
      <c r="AI487" s="1">
        <v>55477.23</v>
      </c>
      <c r="AJ487">
        <v>37.26</v>
      </c>
      <c r="AK487">
        <v>25.26</v>
      </c>
      <c r="AL487">
        <v>27.32</v>
      </c>
      <c r="AM487">
        <v>4.62</v>
      </c>
      <c r="AN487" s="1">
        <v>1696.11</v>
      </c>
      <c r="AO487">
        <v>1.3527</v>
      </c>
      <c r="AP487" s="1">
        <v>1707.29</v>
      </c>
      <c r="AQ487" s="1">
        <v>2281.23</v>
      </c>
      <c r="AR487" s="1">
        <v>6944.77</v>
      </c>
      <c r="AS487">
        <v>644.16999999999996</v>
      </c>
      <c r="AT487">
        <v>370.86</v>
      </c>
      <c r="AU487" s="1">
        <v>11948.33</v>
      </c>
      <c r="AV487" s="1">
        <v>6711.53</v>
      </c>
      <c r="AW487">
        <v>0.46329999999999999</v>
      </c>
      <c r="AX487" s="1">
        <v>5266.38</v>
      </c>
      <c r="AY487">
        <v>0.36359999999999998</v>
      </c>
      <c r="AZ487" s="1">
        <v>1812.89</v>
      </c>
      <c r="BA487">
        <v>0.12520000000000001</v>
      </c>
      <c r="BB487">
        <v>694.74</v>
      </c>
      <c r="BC487">
        <v>4.8000000000000001E-2</v>
      </c>
      <c r="BD487" s="1">
        <v>14485.54</v>
      </c>
      <c r="BE487" s="1">
        <v>5889.87</v>
      </c>
      <c r="BF487">
        <v>1.6852</v>
      </c>
      <c r="BG487">
        <v>0.51500000000000001</v>
      </c>
      <c r="BH487">
        <v>0.21540000000000001</v>
      </c>
      <c r="BI487">
        <v>0.20480000000000001</v>
      </c>
      <c r="BJ487">
        <v>3.2500000000000001E-2</v>
      </c>
      <c r="BK487">
        <v>3.2399999999999998E-2</v>
      </c>
    </row>
    <row r="488" spans="1:63" x14ac:dyDescent="0.25">
      <c r="A488" t="s">
        <v>489</v>
      </c>
      <c r="B488">
        <v>49528</v>
      </c>
      <c r="C488">
        <v>127.81</v>
      </c>
      <c r="D488">
        <v>8.08</v>
      </c>
      <c r="E488" s="1">
        <v>1032.99</v>
      </c>
      <c r="F488" s="1">
        <v>1006.91</v>
      </c>
      <c r="G488">
        <v>1.2999999999999999E-3</v>
      </c>
      <c r="H488">
        <v>4.0000000000000002E-4</v>
      </c>
      <c r="I488">
        <v>5.5999999999999999E-3</v>
      </c>
      <c r="J488">
        <v>8.9999999999999998E-4</v>
      </c>
      <c r="K488">
        <v>1.6899999999999998E-2</v>
      </c>
      <c r="L488">
        <v>0.94940000000000002</v>
      </c>
      <c r="M488">
        <v>2.5499999999999998E-2</v>
      </c>
      <c r="N488">
        <v>0.43680000000000002</v>
      </c>
      <c r="O488">
        <v>2.3999999999999998E-3</v>
      </c>
      <c r="P488">
        <v>0.15229999999999999</v>
      </c>
      <c r="Q488" s="1">
        <v>55286.27</v>
      </c>
      <c r="R488">
        <v>0.20069999999999999</v>
      </c>
      <c r="S488">
        <v>0.2147</v>
      </c>
      <c r="T488">
        <v>0.58460000000000001</v>
      </c>
      <c r="U488">
        <v>9.66</v>
      </c>
      <c r="V488" s="1">
        <v>69960.570000000007</v>
      </c>
      <c r="W488">
        <v>102.57</v>
      </c>
      <c r="X488" s="1">
        <v>184342.92</v>
      </c>
      <c r="Y488">
        <v>0.72250000000000003</v>
      </c>
      <c r="Z488">
        <v>0.1089</v>
      </c>
      <c r="AA488">
        <v>0.1686</v>
      </c>
      <c r="AB488">
        <v>0.27750000000000002</v>
      </c>
      <c r="AC488">
        <v>184.34</v>
      </c>
      <c r="AD488" s="1">
        <v>5018.24</v>
      </c>
      <c r="AE488">
        <v>476.44</v>
      </c>
      <c r="AF488" s="1">
        <v>167366.73000000001</v>
      </c>
      <c r="AG488" t="s">
        <v>3</v>
      </c>
      <c r="AH488" s="1">
        <v>34282</v>
      </c>
      <c r="AI488" s="1">
        <v>52893.52</v>
      </c>
      <c r="AJ488">
        <v>34.49</v>
      </c>
      <c r="AK488">
        <v>24.46</v>
      </c>
      <c r="AL488">
        <v>27.39</v>
      </c>
      <c r="AM488">
        <v>4.07</v>
      </c>
      <c r="AN488" s="1">
        <v>1158.6300000000001</v>
      </c>
      <c r="AO488">
        <v>1.1972</v>
      </c>
      <c r="AP488" s="1">
        <v>1714.3</v>
      </c>
      <c r="AQ488" s="1">
        <v>2571.5100000000002</v>
      </c>
      <c r="AR488" s="1">
        <v>6998.39</v>
      </c>
      <c r="AS488">
        <v>578.08000000000004</v>
      </c>
      <c r="AT488">
        <v>324.52</v>
      </c>
      <c r="AU488" s="1">
        <v>12186.79</v>
      </c>
      <c r="AV488" s="1">
        <v>7309.03</v>
      </c>
      <c r="AW488">
        <v>0.49009999999999998</v>
      </c>
      <c r="AX488" s="1">
        <v>4973.5600000000004</v>
      </c>
      <c r="AY488">
        <v>0.33350000000000002</v>
      </c>
      <c r="AZ488" s="1">
        <v>1651.68</v>
      </c>
      <c r="BA488">
        <v>0.1108</v>
      </c>
      <c r="BB488">
        <v>978.19</v>
      </c>
      <c r="BC488">
        <v>6.5600000000000006E-2</v>
      </c>
      <c r="BD488" s="1">
        <v>14912.46</v>
      </c>
      <c r="BE488" s="1">
        <v>6263.16</v>
      </c>
      <c r="BF488">
        <v>1.901</v>
      </c>
      <c r="BG488">
        <v>0.49819999999999998</v>
      </c>
      <c r="BH488">
        <v>0.23749999999999999</v>
      </c>
      <c r="BI488">
        <v>0.2049</v>
      </c>
      <c r="BJ488">
        <v>3.5499999999999997E-2</v>
      </c>
      <c r="BK488">
        <v>2.3800000000000002E-2</v>
      </c>
    </row>
    <row r="489" spans="1:63" x14ac:dyDescent="0.25">
      <c r="A489" t="s">
        <v>490</v>
      </c>
      <c r="B489">
        <v>46441</v>
      </c>
      <c r="C489">
        <v>156.76</v>
      </c>
      <c r="D489">
        <v>8.4499999999999993</v>
      </c>
      <c r="E489" s="1">
        <v>1324.14</v>
      </c>
      <c r="F489" s="1">
        <v>1242.93</v>
      </c>
      <c r="G489">
        <v>1.8E-3</v>
      </c>
      <c r="H489">
        <v>2.9999999999999997E-4</v>
      </c>
      <c r="I489">
        <v>9.7000000000000003E-3</v>
      </c>
      <c r="J489">
        <v>1.1000000000000001E-3</v>
      </c>
      <c r="K489">
        <v>9.2999999999999992E-3</v>
      </c>
      <c r="L489">
        <v>0.9506</v>
      </c>
      <c r="M489">
        <v>2.7099999999999999E-2</v>
      </c>
      <c r="N489">
        <v>0.85670000000000002</v>
      </c>
      <c r="O489">
        <v>2.9999999999999997E-4</v>
      </c>
      <c r="P489">
        <v>0.1716</v>
      </c>
      <c r="Q489" s="1">
        <v>56977.72</v>
      </c>
      <c r="R489">
        <v>0.20150000000000001</v>
      </c>
      <c r="S489">
        <v>0.19220000000000001</v>
      </c>
      <c r="T489">
        <v>0.60640000000000005</v>
      </c>
      <c r="U489">
        <v>12.56</v>
      </c>
      <c r="V489" s="1">
        <v>75559.89</v>
      </c>
      <c r="W489">
        <v>101.19</v>
      </c>
      <c r="X489" s="1">
        <v>154326.96</v>
      </c>
      <c r="Y489">
        <v>0.5716</v>
      </c>
      <c r="Z489">
        <v>9.8699999999999996E-2</v>
      </c>
      <c r="AA489">
        <v>0.32969999999999999</v>
      </c>
      <c r="AB489">
        <v>0.4284</v>
      </c>
      <c r="AC489">
        <v>154.33000000000001</v>
      </c>
      <c r="AD489" s="1">
        <v>3653.06</v>
      </c>
      <c r="AE489">
        <v>326.10000000000002</v>
      </c>
      <c r="AF489" s="1">
        <v>132524.29999999999</v>
      </c>
      <c r="AG489" t="s">
        <v>3</v>
      </c>
      <c r="AH489" s="1">
        <v>31213</v>
      </c>
      <c r="AI489" s="1">
        <v>46964.3</v>
      </c>
      <c r="AJ489">
        <v>28.69</v>
      </c>
      <c r="AK489">
        <v>22.17</v>
      </c>
      <c r="AL489">
        <v>24.3</v>
      </c>
      <c r="AM489">
        <v>3.55</v>
      </c>
      <c r="AN489">
        <v>0</v>
      </c>
      <c r="AO489">
        <v>0.83560000000000001</v>
      </c>
      <c r="AP489" s="1">
        <v>1832.61</v>
      </c>
      <c r="AQ489" s="1">
        <v>2856.46</v>
      </c>
      <c r="AR489" s="1">
        <v>7778.91</v>
      </c>
      <c r="AS489">
        <v>668.93</v>
      </c>
      <c r="AT489">
        <v>363.66</v>
      </c>
      <c r="AU489" s="1">
        <v>13500.59</v>
      </c>
      <c r="AV489" s="1">
        <v>9867.2000000000007</v>
      </c>
      <c r="AW489">
        <v>0.61739999999999995</v>
      </c>
      <c r="AX489" s="1">
        <v>3258.58</v>
      </c>
      <c r="AY489">
        <v>0.2039</v>
      </c>
      <c r="AZ489" s="1">
        <v>1241.3900000000001</v>
      </c>
      <c r="BA489">
        <v>7.7700000000000005E-2</v>
      </c>
      <c r="BB489" s="1">
        <v>1615.96</v>
      </c>
      <c r="BC489">
        <v>0.1011</v>
      </c>
      <c r="BD489" s="1">
        <v>15983.13</v>
      </c>
      <c r="BE489" s="1">
        <v>8299.7800000000007</v>
      </c>
      <c r="BF489">
        <v>3.4855</v>
      </c>
      <c r="BG489">
        <v>0.50760000000000005</v>
      </c>
      <c r="BH489">
        <v>0.24390000000000001</v>
      </c>
      <c r="BI489">
        <v>0.19170000000000001</v>
      </c>
      <c r="BJ489">
        <v>3.4700000000000002E-2</v>
      </c>
      <c r="BK489">
        <v>2.2100000000000002E-2</v>
      </c>
    </row>
    <row r="490" spans="1:63" x14ac:dyDescent="0.25">
      <c r="A490" t="s">
        <v>491</v>
      </c>
      <c r="B490">
        <v>48538</v>
      </c>
      <c r="C490">
        <v>111.05</v>
      </c>
      <c r="D490">
        <v>8.69</v>
      </c>
      <c r="E490">
        <v>964.8</v>
      </c>
      <c r="F490">
        <v>916.78</v>
      </c>
      <c r="G490">
        <v>1.9E-3</v>
      </c>
      <c r="H490">
        <v>2.0000000000000001E-4</v>
      </c>
      <c r="I490">
        <v>3.2000000000000002E-3</v>
      </c>
      <c r="J490">
        <v>8.0000000000000004E-4</v>
      </c>
      <c r="K490">
        <v>1.2500000000000001E-2</v>
      </c>
      <c r="L490">
        <v>0.95679999999999998</v>
      </c>
      <c r="M490">
        <v>2.47E-2</v>
      </c>
      <c r="N490">
        <v>0.54120000000000001</v>
      </c>
      <c r="O490">
        <v>5.0000000000000001E-4</v>
      </c>
      <c r="P490">
        <v>0.16239999999999999</v>
      </c>
      <c r="Q490" s="1">
        <v>54600.76</v>
      </c>
      <c r="R490">
        <v>0.22919999999999999</v>
      </c>
      <c r="S490">
        <v>0.21529999999999999</v>
      </c>
      <c r="T490">
        <v>0.55549999999999999</v>
      </c>
      <c r="U490">
        <v>9.31</v>
      </c>
      <c r="V490" s="1">
        <v>69340.149999999994</v>
      </c>
      <c r="W490">
        <v>99.13</v>
      </c>
      <c r="X490" s="1">
        <v>153900.18</v>
      </c>
      <c r="Y490">
        <v>0.73029999999999995</v>
      </c>
      <c r="Z490">
        <v>7.85E-2</v>
      </c>
      <c r="AA490">
        <v>0.1913</v>
      </c>
      <c r="AB490">
        <v>0.2697</v>
      </c>
      <c r="AC490">
        <v>153.9</v>
      </c>
      <c r="AD490" s="1">
        <v>4006.57</v>
      </c>
      <c r="AE490">
        <v>381.44</v>
      </c>
      <c r="AF490" s="1">
        <v>138945.10999999999</v>
      </c>
      <c r="AG490" t="s">
        <v>3</v>
      </c>
      <c r="AH490" s="1">
        <v>32543</v>
      </c>
      <c r="AI490" s="1">
        <v>48899.28</v>
      </c>
      <c r="AJ490">
        <v>32.200000000000003</v>
      </c>
      <c r="AK490">
        <v>22.92</v>
      </c>
      <c r="AL490">
        <v>24.93</v>
      </c>
      <c r="AM490">
        <v>4.21</v>
      </c>
      <c r="AN490" s="1">
        <v>1356.18</v>
      </c>
      <c r="AO490">
        <v>1.1192</v>
      </c>
      <c r="AP490" s="1">
        <v>1656.2</v>
      </c>
      <c r="AQ490" s="1">
        <v>2649.49</v>
      </c>
      <c r="AR490" s="1">
        <v>7004.52</v>
      </c>
      <c r="AS490">
        <v>573.09</v>
      </c>
      <c r="AT490">
        <v>376.61</v>
      </c>
      <c r="AU490" s="1">
        <v>12259.9</v>
      </c>
      <c r="AV490" s="1">
        <v>8529.18</v>
      </c>
      <c r="AW490">
        <v>0.56520000000000004</v>
      </c>
      <c r="AX490" s="1">
        <v>3919.57</v>
      </c>
      <c r="AY490">
        <v>0.25969999999999999</v>
      </c>
      <c r="AZ490" s="1">
        <v>1506.88</v>
      </c>
      <c r="BA490">
        <v>9.9900000000000003E-2</v>
      </c>
      <c r="BB490" s="1">
        <v>1134.5999999999999</v>
      </c>
      <c r="BC490">
        <v>7.5200000000000003E-2</v>
      </c>
      <c r="BD490" s="1">
        <v>15090.24</v>
      </c>
      <c r="BE490" s="1">
        <v>7331.55</v>
      </c>
      <c r="BF490">
        <v>2.6793999999999998</v>
      </c>
      <c r="BG490">
        <v>0.50309999999999999</v>
      </c>
      <c r="BH490">
        <v>0.2263</v>
      </c>
      <c r="BI490">
        <v>0.2177</v>
      </c>
      <c r="BJ490">
        <v>3.4500000000000003E-2</v>
      </c>
      <c r="BK490">
        <v>1.84E-2</v>
      </c>
    </row>
    <row r="491" spans="1:63" x14ac:dyDescent="0.25">
      <c r="A491" t="s">
        <v>492</v>
      </c>
      <c r="B491">
        <v>49064</v>
      </c>
      <c r="C491">
        <v>143.81</v>
      </c>
      <c r="D491">
        <v>8.19</v>
      </c>
      <c r="E491" s="1">
        <v>1177.1400000000001</v>
      </c>
      <c r="F491" s="1">
        <v>1111.6600000000001</v>
      </c>
      <c r="G491">
        <v>1.2999999999999999E-3</v>
      </c>
      <c r="H491">
        <v>2.9999999999999997E-4</v>
      </c>
      <c r="I491">
        <v>7.1999999999999998E-3</v>
      </c>
      <c r="J491">
        <v>1E-3</v>
      </c>
      <c r="K491">
        <v>7.9000000000000008E-3</v>
      </c>
      <c r="L491">
        <v>0.96150000000000002</v>
      </c>
      <c r="M491">
        <v>2.0899999999999998E-2</v>
      </c>
      <c r="N491">
        <v>0.87529999999999997</v>
      </c>
      <c r="O491">
        <v>2.0000000000000001E-4</v>
      </c>
      <c r="P491">
        <v>0.17469999999999999</v>
      </c>
      <c r="Q491" s="1">
        <v>56826.97</v>
      </c>
      <c r="R491">
        <v>0.20039999999999999</v>
      </c>
      <c r="S491">
        <v>0.17530000000000001</v>
      </c>
      <c r="T491">
        <v>0.62429999999999997</v>
      </c>
      <c r="U491">
        <v>11.68</v>
      </c>
      <c r="V491" s="1">
        <v>74548.23</v>
      </c>
      <c r="W491">
        <v>96.08</v>
      </c>
      <c r="X491" s="1">
        <v>139678.78</v>
      </c>
      <c r="Y491">
        <v>0.56820000000000004</v>
      </c>
      <c r="Z491">
        <v>8.6099999999999996E-2</v>
      </c>
      <c r="AA491">
        <v>0.34560000000000002</v>
      </c>
      <c r="AB491">
        <v>0.43180000000000002</v>
      </c>
      <c r="AC491">
        <v>139.68</v>
      </c>
      <c r="AD491" s="1">
        <v>3154.36</v>
      </c>
      <c r="AE491">
        <v>285.20999999999998</v>
      </c>
      <c r="AF491" s="1">
        <v>118405.75</v>
      </c>
      <c r="AG491" t="s">
        <v>3</v>
      </c>
      <c r="AH491" s="1">
        <v>31099</v>
      </c>
      <c r="AI491" s="1">
        <v>46716.75</v>
      </c>
      <c r="AJ491">
        <v>26.67</v>
      </c>
      <c r="AK491">
        <v>21.7</v>
      </c>
      <c r="AL491">
        <v>23.16</v>
      </c>
      <c r="AM491">
        <v>3.7</v>
      </c>
      <c r="AN491">
        <v>0</v>
      </c>
      <c r="AO491">
        <v>0.7984</v>
      </c>
      <c r="AP491" s="1">
        <v>1882.61</v>
      </c>
      <c r="AQ491" s="1">
        <v>2981.55</v>
      </c>
      <c r="AR491" s="1">
        <v>7924.18</v>
      </c>
      <c r="AS491">
        <v>663.18</v>
      </c>
      <c r="AT491">
        <v>365.57</v>
      </c>
      <c r="AU491" s="1">
        <v>13817.09</v>
      </c>
      <c r="AV491" s="1">
        <v>10688.27</v>
      </c>
      <c r="AW491">
        <v>0.64970000000000006</v>
      </c>
      <c r="AX491" s="1">
        <v>2821.34</v>
      </c>
      <c r="AY491">
        <v>0.17150000000000001</v>
      </c>
      <c r="AZ491" s="1">
        <v>1336.99</v>
      </c>
      <c r="BA491">
        <v>8.1299999999999997E-2</v>
      </c>
      <c r="BB491" s="1">
        <v>1605.59</v>
      </c>
      <c r="BC491">
        <v>9.7600000000000006E-2</v>
      </c>
      <c r="BD491" s="1">
        <v>16452.189999999999</v>
      </c>
      <c r="BE491" s="1">
        <v>9343.83</v>
      </c>
      <c r="BF491">
        <v>4.1711</v>
      </c>
      <c r="BG491">
        <v>0.51349999999999996</v>
      </c>
      <c r="BH491">
        <v>0.24160000000000001</v>
      </c>
      <c r="BI491">
        <v>0.1875</v>
      </c>
      <c r="BJ491">
        <v>3.6400000000000002E-2</v>
      </c>
      <c r="BK491">
        <v>2.0899999999999998E-2</v>
      </c>
    </row>
    <row r="492" spans="1:63" x14ac:dyDescent="0.25">
      <c r="A492" t="s">
        <v>493</v>
      </c>
      <c r="B492">
        <v>50237</v>
      </c>
      <c r="C492">
        <v>66.19</v>
      </c>
      <c r="D492">
        <v>9.8800000000000008</v>
      </c>
      <c r="E492">
        <v>653.80999999999995</v>
      </c>
      <c r="F492">
        <v>609.15</v>
      </c>
      <c r="G492">
        <v>2.0999999999999999E-3</v>
      </c>
      <c r="H492">
        <v>6.9999999999999999E-4</v>
      </c>
      <c r="I492">
        <v>6.1000000000000004E-3</v>
      </c>
      <c r="J492">
        <v>5.0000000000000001E-4</v>
      </c>
      <c r="K492">
        <v>2.8199999999999999E-2</v>
      </c>
      <c r="L492">
        <v>0.93430000000000002</v>
      </c>
      <c r="M492">
        <v>2.81E-2</v>
      </c>
      <c r="N492">
        <v>0.41470000000000001</v>
      </c>
      <c r="O492">
        <v>8.6E-3</v>
      </c>
      <c r="P492">
        <v>0.1547</v>
      </c>
      <c r="Q492" s="1">
        <v>54406.8</v>
      </c>
      <c r="R492">
        <v>0.27979999999999999</v>
      </c>
      <c r="S492">
        <v>0.19989999999999999</v>
      </c>
      <c r="T492">
        <v>0.52039999999999997</v>
      </c>
      <c r="U492">
        <v>7.26</v>
      </c>
      <c r="V492" s="1">
        <v>68642.94</v>
      </c>
      <c r="W492">
        <v>86.19</v>
      </c>
      <c r="X492" s="1">
        <v>223540.68</v>
      </c>
      <c r="Y492">
        <v>0.6774</v>
      </c>
      <c r="Z492">
        <v>9.6199999999999994E-2</v>
      </c>
      <c r="AA492">
        <v>0.22639999999999999</v>
      </c>
      <c r="AB492">
        <v>0.3226</v>
      </c>
      <c r="AC492">
        <v>223.54</v>
      </c>
      <c r="AD492" s="1">
        <v>7317.73</v>
      </c>
      <c r="AE492">
        <v>622.09</v>
      </c>
      <c r="AF492" s="1">
        <v>181635.55</v>
      </c>
      <c r="AG492" t="s">
        <v>3</v>
      </c>
      <c r="AH492" s="1">
        <v>34674</v>
      </c>
      <c r="AI492" s="1">
        <v>53421.760000000002</v>
      </c>
      <c r="AJ492">
        <v>44.92</v>
      </c>
      <c r="AK492">
        <v>27.65</v>
      </c>
      <c r="AL492">
        <v>32.22</v>
      </c>
      <c r="AM492">
        <v>4.33</v>
      </c>
      <c r="AN492" s="1">
        <v>1983.74</v>
      </c>
      <c r="AO492">
        <v>1.3614999999999999</v>
      </c>
      <c r="AP492" s="1">
        <v>2077.5</v>
      </c>
      <c r="AQ492" s="1">
        <v>2777.87</v>
      </c>
      <c r="AR492" s="1">
        <v>7428.81</v>
      </c>
      <c r="AS492">
        <v>616.73</v>
      </c>
      <c r="AT492">
        <v>371.83</v>
      </c>
      <c r="AU492" s="1">
        <v>13272.73</v>
      </c>
      <c r="AV492" s="1">
        <v>7230.83</v>
      </c>
      <c r="AW492">
        <v>0.42399999999999999</v>
      </c>
      <c r="AX492" s="1">
        <v>7088.82</v>
      </c>
      <c r="AY492">
        <v>0.41570000000000001</v>
      </c>
      <c r="AZ492" s="1">
        <v>1801.44</v>
      </c>
      <c r="BA492">
        <v>0.1056</v>
      </c>
      <c r="BB492">
        <v>933.03</v>
      </c>
      <c r="BC492">
        <v>5.4699999999999999E-2</v>
      </c>
      <c r="BD492" s="1">
        <v>17054.12</v>
      </c>
      <c r="BE492" s="1">
        <v>5279.76</v>
      </c>
      <c r="BF492">
        <v>1.4132</v>
      </c>
      <c r="BG492">
        <v>0.49659999999999999</v>
      </c>
      <c r="BH492">
        <v>0.2109</v>
      </c>
      <c r="BI492">
        <v>0.23760000000000001</v>
      </c>
      <c r="BJ492">
        <v>3.3300000000000003E-2</v>
      </c>
      <c r="BK492">
        <v>2.1600000000000001E-2</v>
      </c>
    </row>
    <row r="493" spans="1:63" x14ac:dyDescent="0.25">
      <c r="A493" t="s">
        <v>494</v>
      </c>
      <c r="B493">
        <v>48041</v>
      </c>
      <c r="C493">
        <v>68.95</v>
      </c>
      <c r="D493">
        <v>50.7</v>
      </c>
      <c r="E493" s="1">
        <v>3495.75</v>
      </c>
      <c r="F493" s="1">
        <v>3357.69</v>
      </c>
      <c r="G493">
        <v>1.72E-2</v>
      </c>
      <c r="H493">
        <v>6.9999999999999999E-4</v>
      </c>
      <c r="I493">
        <v>3.85E-2</v>
      </c>
      <c r="J493">
        <v>1.1999999999999999E-3</v>
      </c>
      <c r="K493">
        <v>4.4699999999999997E-2</v>
      </c>
      <c r="L493">
        <v>0.84970000000000001</v>
      </c>
      <c r="M493">
        <v>4.8000000000000001E-2</v>
      </c>
      <c r="N493">
        <v>0.28149999999999997</v>
      </c>
      <c r="O493">
        <v>1.43E-2</v>
      </c>
      <c r="P493">
        <v>0.13139999999999999</v>
      </c>
      <c r="Q493" s="1">
        <v>64627.89</v>
      </c>
      <c r="R493">
        <v>0.21379999999999999</v>
      </c>
      <c r="S493">
        <v>0.19789999999999999</v>
      </c>
      <c r="T493">
        <v>0.58830000000000005</v>
      </c>
      <c r="U493">
        <v>21.09</v>
      </c>
      <c r="V493" s="1">
        <v>90358.09</v>
      </c>
      <c r="W493">
        <v>161.21</v>
      </c>
      <c r="X493" s="1">
        <v>186870.44</v>
      </c>
      <c r="Y493">
        <v>0.76749999999999996</v>
      </c>
      <c r="Z493">
        <v>0.15010000000000001</v>
      </c>
      <c r="AA493">
        <v>8.2400000000000001E-2</v>
      </c>
      <c r="AB493">
        <v>0.23250000000000001</v>
      </c>
      <c r="AC493">
        <v>186.87</v>
      </c>
      <c r="AD493" s="1">
        <v>6380.59</v>
      </c>
      <c r="AE493">
        <v>697.25</v>
      </c>
      <c r="AF493" s="1">
        <v>175626.64</v>
      </c>
      <c r="AG493" t="s">
        <v>3</v>
      </c>
      <c r="AH493" s="1">
        <v>42811</v>
      </c>
      <c r="AI493" s="1">
        <v>71597.17</v>
      </c>
      <c r="AJ493">
        <v>51.17</v>
      </c>
      <c r="AK493">
        <v>32.92</v>
      </c>
      <c r="AL493">
        <v>37.58</v>
      </c>
      <c r="AM493">
        <v>4.1500000000000004</v>
      </c>
      <c r="AN493" s="1">
        <v>1621.83</v>
      </c>
      <c r="AO493">
        <v>0.85</v>
      </c>
      <c r="AP493" s="1">
        <v>1407.96</v>
      </c>
      <c r="AQ493" s="1">
        <v>1944.29</v>
      </c>
      <c r="AR493" s="1">
        <v>6502.36</v>
      </c>
      <c r="AS493">
        <v>671.21</v>
      </c>
      <c r="AT493">
        <v>357.15</v>
      </c>
      <c r="AU493" s="1">
        <v>10882.96</v>
      </c>
      <c r="AV493" s="1">
        <v>4264.88</v>
      </c>
      <c r="AW493">
        <v>0.35239999999999999</v>
      </c>
      <c r="AX493" s="1">
        <v>6090.43</v>
      </c>
      <c r="AY493">
        <v>0.50329999999999997</v>
      </c>
      <c r="AZ493" s="1">
        <v>1129.3499999999999</v>
      </c>
      <c r="BA493">
        <v>9.3299999999999994E-2</v>
      </c>
      <c r="BB493">
        <v>616.47</v>
      </c>
      <c r="BC493">
        <v>5.0900000000000001E-2</v>
      </c>
      <c r="BD493" s="1">
        <v>12101.14</v>
      </c>
      <c r="BE493" s="1">
        <v>3016.14</v>
      </c>
      <c r="BF493">
        <v>0.54910000000000003</v>
      </c>
      <c r="BG493">
        <v>0.56279999999999997</v>
      </c>
      <c r="BH493">
        <v>0.22320000000000001</v>
      </c>
      <c r="BI493">
        <v>0.1709</v>
      </c>
      <c r="BJ493">
        <v>2.9499999999999998E-2</v>
      </c>
      <c r="BK493">
        <v>1.3599999999999999E-2</v>
      </c>
    </row>
    <row r="494" spans="1:63" x14ac:dyDescent="0.25">
      <c r="A494" t="s">
        <v>495</v>
      </c>
      <c r="B494">
        <v>47381</v>
      </c>
      <c r="C494">
        <v>73.290000000000006</v>
      </c>
      <c r="D494">
        <v>36.71</v>
      </c>
      <c r="E494" s="1">
        <v>2690.65</v>
      </c>
      <c r="F494" s="1">
        <v>2650.76</v>
      </c>
      <c r="G494">
        <v>6.7000000000000002E-3</v>
      </c>
      <c r="H494">
        <v>5.9999999999999995E-4</v>
      </c>
      <c r="I494">
        <v>1.26E-2</v>
      </c>
      <c r="J494">
        <v>8.9999999999999998E-4</v>
      </c>
      <c r="K494">
        <v>2.5499999999999998E-2</v>
      </c>
      <c r="L494">
        <v>0.91579999999999995</v>
      </c>
      <c r="M494">
        <v>3.7900000000000003E-2</v>
      </c>
      <c r="N494">
        <v>0.3644</v>
      </c>
      <c r="O494">
        <v>5.3E-3</v>
      </c>
      <c r="P494">
        <v>0.1426</v>
      </c>
      <c r="Q494" s="1">
        <v>63210.65</v>
      </c>
      <c r="R494">
        <v>0.1928</v>
      </c>
      <c r="S494">
        <v>0.18340000000000001</v>
      </c>
      <c r="T494">
        <v>0.62390000000000001</v>
      </c>
      <c r="U494">
        <v>17.489999999999998</v>
      </c>
      <c r="V494" s="1">
        <v>83006.820000000007</v>
      </c>
      <c r="W494">
        <v>148.38999999999999</v>
      </c>
      <c r="X494" s="1">
        <v>172100.63</v>
      </c>
      <c r="Y494">
        <v>0.74590000000000001</v>
      </c>
      <c r="Z494">
        <v>0.14130000000000001</v>
      </c>
      <c r="AA494">
        <v>0.1129</v>
      </c>
      <c r="AB494">
        <v>0.25409999999999999</v>
      </c>
      <c r="AC494">
        <v>172.1</v>
      </c>
      <c r="AD494" s="1">
        <v>5054.78</v>
      </c>
      <c r="AE494">
        <v>541.76</v>
      </c>
      <c r="AF494" s="1">
        <v>155388.32999999999</v>
      </c>
      <c r="AG494" t="s">
        <v>3</v>
      </c>
      <c r="AH494" s="1">
        <v>38322</v>
      </c>
      <c r="AI494" s="1">
        <v>60558.87</v>
      </c>
      <c r="AJ494">
        <v>44.88</v>
      </c>
      <c r="AK494">
        <v>26.93</v>
      </c>
      <c r="AL494">
        <v>30.36</v>
      </c>
      <c r="AM494">
        <v>3.88</v>
      </c>
      <c r="AN494" s="1">
        <v>1595.03</v>
      </c>
      <c r="AO494">
        <v>0.99019999999999997</v>
      </c>
      <c r="AP494" s="1">
        <v>1302.1099999999999</v>
      </c>
      <c r="AQ494" s="1">
        <v>1915.72</v>
      </c>
      <c r="AR494" s="1">
        <v>6545.34</v>
      </c>
      <c r="AS494">
        <v>686.63</v>
      </c>
      <c r="AT494">
        <v>302.17</v>
      </c>
      <c r="AU494" s="1">
        <v>10751.97</v>
      </c>
      <c r="AV494" s="1">
        <v>5069.3900000000003</v>
      </c>
      <c r="AW494">
        <v>0.42020000000000002</v>
      </c>
      <c r="AX494" s="1">
        <v>5089.6400000000003</v>
      </c>
      <c r="AY494">
        <v>0.4219</v>
      </c>
      <c r="AZ494" s="1">
        <v>1215.1199999999999</v>
      </c>
      <c r="BA494">
        <v>0.1007</v>
      </c>
      <c r="BB494">
        <v>690.16</v>
      </c>
      <c r="BC494">
        <v>5.7200000000000001E-2</v>
      </c>
      <c r="BD494" s="1">
        <v>12064.31</v>
      </c>
      <c r="BE494" s="1">
        <v>4273.0200000000004</v>
      </c>
      <c r="BF494">
        <v>1.0021</v>
      </c>
      <c r="BG494">
        <v>0.5494</v>
      </c>
      <c r="BH494">
        <v>0.2258</v>
      </c>
      <c r="BI494">
        <v>0.1837</v>
      </c>
      <c r="BJ494">
        <v>2.7199999999999998E-2</v>
      </c>
      <c r="BK494">
        <v>1.3899999999999999E-2</v>
      </c>
    </row>
    <row r="495" spans="1:63" x14ac:dyDescent="0.25">
      <c r="A495" t="s">
        <v>496</v>
      </c>
      <c r="B495">
        <v>45807</v>
      </c>
      <c r="C495">
        <v>97.52</v>
      </c>
      <c r="D495">
        <v>9.59</v>
      </c>
      <c r="E495">
        <v>935.14</v>
      </c>
      <c r="F495">
        <v>924.28</v>
      </c>
      <c r="G495">
        <v>2E-3</v>
      </c>
      <c r="H495">
        <v>5.0000000000000001E-4</v>
      </c>
      <c r="I495">
        <v>5.7999999999999996E-3</v>
      </c>
      <c r="J495">
        <v>1E-3</v>
      </c>
      <c r="K495">
        <v>2.9600000000000001E-2</v>
      </c>
      <c r="L495">
        <v>0.93579999999999997</v>
      </c>
      <c r="M495">
        <v>2.53E-2</v>
      </c>
      <c r="N495">
        <v>0.33879999999999999</v>
      </c>
      <c r="O495">
        <v>1.4E-3</v>
      </c>
      <c r="P495">
        <v>0.15110000000000001</v>
      </c>
      <c r="Q495" s="1">
        <v>58160.09</v>
      </c>
      <c r="R495">
        <v>0.1958</v>
      </c>
      <c r="S495">
        <v>0.17469999999999999</v>
      </c>
      <c r="T495">
        <v>0.62949999999999995</v>
      </c>
      <c r="U495">
        <v>9.02</v>
      </c>
      <c r="V495" s="1">
        <v>68936.27</v>
      </c>
      <c r="W495">
        <v>99.56</v>
      </c>
      <c r="X495" s="1">
        <v>178409.84</v>
      </c>
      <c r="Y495">
        <v>0.81889999999999996</v>
      </c>
      <c r="Z495">
        <v>5.6899999999999999E-2</v>
      </c>
      <c r="AA495">
        <v>0.1242</v>
      </c>
      <c r="AB495">
        <v>0.18110000000000001</v>
      </c>
      <c r="AC495">
        <v>178.41</v>
      </c>
      <c r="AD495" s="1">
        <v>4772.05</v>
      </c>
      <c r="AE495">
        <v>512.52</v>
      </c>
      <c r="AF495" s="1">
        <v>165644.49</v>
      </c>
      <c r="AG495" t="s">
        <v>3</v>
      </c>
      <c r="AH495" s="1">
        <v>37412</v>
      </c>
      <c r="AI495" s="1">
        <v>54697.21</v>
      </c>
      <c r="AJ495">
        <v>36.99</v>
      </c>
      <c r="AK495">
        <v>24.6</v>
      </c>
      <c r="AL495">
        <v>27.5</v>
      </c>
      <c r="AM495">
        <v>4.49</v>
      </c>
      <c r="AN495" s="1">
        <v>1724.79</v>
      </c>
      <c r="AO495">
        <v>1.3971</v>
      </c>
      <c r="AP495" s="1">
        <v>1649.2</v>
      </c>
      <c r="AQ495" s="1">
        <v>2319.16</v>
      </c>
      <c r="AR495" s="1">
        <v>6990.67</v>
      </c>
      <c r="AS495">
        <v>641.61</v>
      </c>
      <c r="AT495">
        <v>331.04</v>
      </c>
      <c r="AU495" s="1">
        <v>11931.68</v>
      </c>
      <c r="AV495" s="1">
        <v>6660.3</v>
      </c>
      <c r="AW495">
        <v>0.46550000000000002</v>
      </c>
      <c r="AX495" s="1">
        <v>5066.1400000000003</v>
      </c>
      <c r="AY495">
        <v>0.35410000000000003</v>
      </c>
      <c r="AZ495" s="1">
        <v>1875.22</v>
      </c>
      <c r="BA495">
        <v>0.13109999999999999</v>
      </c>
      <c r="BB495">
        <v>707.14</v>
      </c>
      <c r="BC495">
        <v>4.9399999999999999E-2</v>
      </c>
      <c r="BD495" s="1">
        <v>14308.8</v>
      </c>
      <c r="BE495" s="1">
        <v>5725.97</v>
      </c>
      <c r="BF495">
        <v>1.7277</v>
      </c>
      <c r="BG495">
        <v>0.51729999999999998</v>
      </c>
      <c r="BH495">
        <v>0.21779999999999999</v>
      </c>
      <c r="BI495">
        <v>0.20180000000000001</v>
      </c>
      <c r="BJ495">
        <v>3.1300000000000001E-2</v>
      </c>
      <c r="BK495">
        <v>3.1899999999999998E-2</v>
      </c>
    </row>
    <row r="496" spans="1:63" x14ac:dyDescent="0.25">
      <c r="A496" t="s">
        <v>497</v>
      </c>
      <c r="B496">
        <v>50427</v>
      </c>
      <c r="C496">
        <v>31</v>
      </c>
      <c r="D496">
        <v>142.52000000000001</v>
      </c>
      <c r="E496" s="1">
        <v>4418.05</v>
      </c>
      <c r="F496" s="1">
        <v>4330.91</v>
      </c>
      <c r="G496">
        <v>4.9099999999999998E-2</v>
      </c>
      <c r="H496">
        <v>6.9999999999999999E-4</v>
      </c>
      <c r="I496">
        <v>3.09E-2</v>
      </c>
      <c r="J496">
        <v>8.0000000000000004E-4</v>
      </c>
      <c r="K496">
        <v>3.6999999999999998E-2</v>
      </c>
      <c r="L496">
        <v>0.83909999999999996</v>
      </c>
      <c r="M496">
        <v>4.2299999999999997E-2</v>
      </c>
      <c r="N496">
        <v>0.1077</v>
      </c>
      <c r="O496">
        <v>1.6199999999999999E-2</v>
      </c>
      <c r="P496">
        <v>0.11559999999999999</v>
      </c>
      <c r="Q496" s="1">
        <v>75196.52</v>
      </c>
      <c r="R496">
        <v>0.1464</v>
      </c>
      <c r="S496">
        <v>0.1772</v>
      </c>
      <c r="T496">
        <v>0.67630000000000001</v>
      </c>
      <c r="U496">
        <v>25.67</v>
      </c>
      <c r="V496" s="1">
        <v>96404.31</v>
      </c>
      <c r="W496">
        <v>169.73</v>
      </c>
      <c r="X496" s="1">
        <v>240322.22</v>
      </c>
      <c r="Y496">
        <v>0.81310000000000004</v>
      </c>
      <c r="Z496">
        <v>0.15279999999999999</v>
      </c>
      <c r="AA496">
        <v>3.4200000000000001E-2</v>
      </c>
      <c r="AB496">
        <v>0.18690000000000001</v>
      </c>
      <c r="AC496">
        <v>240.32</v>
      </c>
      <c r="AD496" s="1">
        <v>9807.57</v>
      </c>
      <c r="AE496" s="1">
        <v>1010.23</v>
      </c>
      <c r="AF496" s="1">
        <v>248455.65</v>
      </c>
      <c r="AG496" t="s">
        <v>3</v>
      </c>
      <c r="AH496" s="1">
        <v>55625</v>
      </c>
      <c r="AI496" s="1">
        <v>121985.7</v>
      </c>
      <c r="AJ496">
        <v>72.650000000000006</v>
      </c>
      <c r="AK496">
        <v>39.07</v>
      </c>
      <c r="AL496">
        <v>45.33</v>
      </c>
      <c r="AM496">
        <v>4.8099999999999996</v>
      </c>
      <c r="AN496" s="1">
        <v>1369.64</v>
      </c>
      <c r="AO496">
        <v>0.59250000000000003</v>
      </c>
      <c r="AP496" s="1">
        <v>1486.05</v>
      </c>
      <c r="AQ496" s="1">
        <v>2021.44</v>
      </c>
      <c r="AR496" s="1">
        <v>7535.25</v>
      </c>
      <c r="AS496">
        <v>888.18</v>
      </c>
      <c r="AT496">
        <v>372.93</v>
      </c>
      <c r="AU496" s="1">
        <v>12303.84</v>
      </c>
      <c r="AV496" s="1">
        <v>2846.46</v>
      </c>
      <c r="AW496">
        <v>0.2195</v>
      </c>
      <c r="AX496" s="1">
        <v>8635.4699999999993</v>
      </c>
      <c r="AY496">
        <v>0.66590000000000005</v>
      </c>
      <c r="AZ496" s="1">
        <v>1056.77</v>
      </c>
      <c r="BA496">
        <v>8.1500000000000003E-2</v>
      </c>
      <c r="BB496">
        <v>430.3</v>
      </c>
      <c r="BC496">
        <v>3.32E-2</v>
      </c>
      <c r="BD496" s="1">
        <v>12969</v>
      </c>
      <c r="BE496" s="1">
        <v>1389.87</v>
      </c>
      <c r="BF496">
        <v>0.1255</v>
      </c>
      <c r="BG496">
        <v>0.60289999999999999</v>
      </c>
      <c r="BH496">
        <v>0.23519999999999999</v>
      </c>
      <c r="BI496">
        <v>0.1191</v>
      </c>
      <c r="BJ496">
        <v>2.5100000000000001E-2</v>
      </c>
      <c r="BK496">
        <v>1.77E-2</v>
      </c>
    </row>
    <row r="497" spans="1:63" x14ac:dyDescent="0.25">
      <c r="A497" t="s">
        <v>498</v>
      </c>
      <c r="B497">
        <v>44818</v>
      </c>
      <c r="C497">
        <v>19.43</v>
      </c>
      <c r="D497">
        <v>403.76</v>
      </c>
      <c r="E497" s="1">
        <v>7844.46</v>
      </c>
      <c r="F497" s="1">
        <v>5997.61</v>
      </c>
      <c r="G497">
        <v>1.7000000000000001E-2</v>
      </c>
      <c r="H497">
        <v>1.2999999999999999E-3</v>
      </c>
      <c r="I497">
        <v>0.3725</v>
      </c>
      <c r="J497">
        <v>1.2999999999999999E-3</v>
      </c>
      <c r="K497">
        <v>0.1009</v>
      </c>
      <c r="L497">
        <v>0.39579999999999999</v>
      </c>
      <c r="M497">
        <v>0.1111</v>
      </c>
      <c r="N497">
        <v>0.88109999999999999</v>
      </c>
      <c r="O497">
        <v>5.1799999999999999E-2</v>
      </c>
      <c r="P497">
        <v>0.18729999999999999</v>
      </c>
      <c r="Q497" s="1">
        <v>61561.55</v>
      </c>
      <c r="R497">
        <v>0.28399999999999997</v>
      </c>
      <c r="S497">
        <v>0.1842</v>
      </c>
      <c r="T497">
        <v>0.53190000000000004</v>
      </c>
      <c r="U497">
        <v>53.58</v>
      </c>
      <c r="V497" s="1">
        <v>85105.21</v>
      </c>
      <c r="W497">
        <v>145.07</v>
      </c>
      <c r="X497" s="1">
        <v>79420.100000000006</v>
      </c>
      <c r="Y497">
        <v>0.63849999999999996</v>
      </c>
      <c r="Z497">
        <v>0.28499999999999998</v>
      </c>
      <c r="AA497">
        <v>7.6399999999999996E-2</v>
      </c>
      <c r="AB497">
        <v>0.36149999999999999</v>
      </c>
      <c r="AC497">
        <v>79.42</v>
      </c>
      <c r="AD497" s="1">
        <v>3623.15</v>
      </c>
      <c r="AE497">
        <v>431.54</v>
      </c>
      <c r="AF497" s="1">
        <v>68665.490000000005</v>
      </c>
      <c r="AG497" t="s">
        <v>3</v>
      </c>
      <c r="AH497" s="1">
        <v>26444</v>
      </c>
      <c r="AI497" s="1">
        <v>39089.160000000003</v>
      </c>
      <c r="AJ497">
        <v>58.99</v>
      </c>
      <c r="AK497">
        <v>39.65</v>
      </c>
      <c r="AL497">
        <v>45.79</v>
      </c>
      <c r="AM497">
        <v>4.32</v>
      </c>
      <c r="AN497">
        <v>1.22</v>
      </c>
      <c r="AO497">
        <v>1.1177999999999999</v>
      </c>
      <c r="AP497" s="1">
        <v>2050.33</v>
      </c>
      <c r="AQ497" s="1">
        <v>2705.71</v>
      </c>
      <c r="AR497" s="1">
        <v>7831.83</v>
      </c>
      <c r="AS497">
        <v>981.23</v>
      </c>
      <c r="AT497">
        <v>628.26</v>
      </c>
      <c r="AU497" s="1">
        <v>14197.36</v>
      </c>
      <c r="AV497" s="1">
        <v>11279.47</v>
      </c>
      <c r="AW497">
        <v>0.62719999999999998</v>
      </c>
      <c r="AX497" s="1">
        <v>4124.57</v>
      </c>
      <c r="AY497">
        <v>0.2293</v>
      </c>
      <c r="AZ497">
        <v>754.6</v>
      </c>
      <c r="BA497">
        <v>4.2000000000000003E-2</v>
      </c>
      <c r="BB497" s="1">
        <v>1825.77</v>
      </c>
      <c r="BC497">
        <v>0.10150000000000001</v>
      </c>
      <c r="BD497" s="1">
        <v>17984.419999999998</v>
      </c>
      <c r="BE497" s="1">
        <v>6152.58</v>
      </c>
      <c r="BF497">
        <v>3.3283999999999998</v>
      </c>
      <c r="BG497">
        <v>0.47520000000000001</v>
      </c>
      <c r="BH497">
        <v>0.18709999999999999</v>
      </c>
      <c r="BI497">
        <v>0.30120000000000002</v>
      </c>
      <c r="BJ497">
        <v>2.58E-2</v>
      </c>
      <c r="BK497">
        <v>1.0800000000000001E-2</v>
      </c>
    </row>
    <row r="498" spans="1:63" x14ac:dyDescent="0.25">
      <c r="A498" t="s">
        <v>499</v>
      </c>
      <c r="B498">
        <v>48223</v>
      </c>
      <c r="C498">
        <v>28.05</v>
      </c>
      <c r="D498">
        <v>159.11000000000001</v>
      </c>
      <c r="E498" s="1">
        <v>4462.79</v>
      </c>
      <c r="F498" s="1">
        <v>4301.1400000000003</v>
      </c>
      <c r="G498">
        <v>3.2300000000000002E-2</v>
      </c>
      <c r="H498">
        <v>1.1999999999999999E-3</v>
      </c>
      <c r="I498">
        <v>0.11600000000000001</v>
      </c>
      <c r="J498">
        <v>1.2999999999999999E-3</v>
      </c>
      <c r="K498">
        <v>5.7599999999999998E-2</v>
      </c>
      <c r="L498">
        <v>0.71599999999999997</v>
      </c>
      <c r="M498">
        <v>7.5700000000000003E-2</v>
      </c>
      <c r="N498">
        <v>0.38279999999999997</v>
      </c>
      <c r="O498">
        <v>3.2500000000000001E-2</v>
      </c>
      <c r="P498">
        <v>0.15079999999999999</v>
      </c>
      <c r="Q498" s="1">
        <v>68215.320000000007</v>
      </c>
      <c r="R498">
        <v>0.19120000000000001</v>
      </c>
      <c r="S498">
        <v>0.18010000000000001</v>
      </c>
      <c r="T498">
        <v>0.62870000000000004</v>
      </c>
      <c r="U498">
        <v>28.72</v>
      </c>
      <c r="V498" s="1">
        <v>91875.99</v>
      </c>
      <c r="W498">
        <v>152.43</v>
      </c>
      <c r="X498" s="1">
        <v>177337.42</v>
      </c>
      <c r="Y498">
        <v>0.70099999999999996</v>
      </c>
      <c r="Z498">
        <v>0.25469999999999998</v>
      </c>
      <c r="AA498">
        <v>4.4400000000000002E-2</v>
      </c>
      <c r="AB498">
        <v>0.29899999999999999</v>
      </c>
      <c r="AC498">
        <v>177.34</v>
      </c>
      <c r="AD498" s="1">
        <v>7929.27</v>
      </c>
      <c r="AE498">
        <v>816.7</v>
      </c>
      <c r="AF498" s="1">
        <v>173385.22</v>
      </c>
      <c r="AG498" t="s">
        <v>3</v>
      </c>
      <c r="AH498" s="1">
        <v>38041</v>
      </c>
      <c r="AI498" s="1">
        <v>61312.7</v>
      </c>
      <c r="AJ498">
        <v>71.22</v>
      </c>
      <c r="AK498">
        <v>42.06</v>
      </c>
      <c r="AL498">
        <v>48.37</v>
      </c>
      <c r="AM498">
        <v>5.01</v>
      </c>
      <c r="AN498" s="1">
        <v>2016.53</v>
      </c>
      <c r="AO498">
        <v>1.0261</v>
      </c>
      <c r="AP498" s="1">
        <v>1553</v>
      </c>
      <c r="AQ498" s="1">
        <v>1970.04</v>
      </c>
      <c r="AR498" s="1">
        <v>7422.89</v>
      </c>
      <c r="AS498">
        <v>806.23</v>
      </c>
      <c r="AT498">
        <v>329.34</v>
      </c>
      <c r="AU498" s="1">
        <v>12081.51</v>
      </c>
      <c r="AV498" s="1">
        <v>4440.76</v>
      </c>
      <c r="AW498">
        <v>0.3261</v>
      </c>
      <c r="AX498" s="1">
        <v>7338.15</v>
      </c>
      <c r="AY498">
        <v>0.53879999999999995</v>
      </c>
      <c r="AZ498" s="1">
        <v>1025.9000000000001</v>
      </c>
      <c r="BA498">
        <v>7.5300000000000006E-2</v>
      </c>
      <c r="BB498">
        <v>814.29</v>
      </c>
      <c r="BC498">
        <v>5.9799999999999999E-2</v>
      </c>
      <c r="BD498" s="1">
        <v>13619.1</v>
      </c>
      <c r="BE498" s="1">
        <v>2733.27</v>
      </c>
      <c r="BF498">
        <v>0.53779999999999994</v>
      </c>
      <c r="BG498">
        <v>0.57450000000000001</v>
      </c>
      <c r="BH498">
        <v>0.23200000000000001</v>
      </c>
      <c r="BI498">
        <v>0.15229999999999999</v>
      </c>
      <c r="BJ498">
        <v>2.3099999999999999E-2</v>
      </c>
      <c r="BK498">
        <v>1.8100000000000002E-2</v>
      </c>
    </row>
    <row r="499" spans="1:63" x14ac:dyDescent="0.25">
      <c r="A499" t="s">
        <v>500</v>
      </c>
      <c r="B499">
        <v>48371</v>
      </c>
      <c r="C499">
        <v>44.29</v>
      </c>
      <c r="D499">
        <v>26.47</v>
      </c>
      <c r="E499" s="1">
        <v>1172.25</v>
      </c>
      <c r="F499" s="1">
        <v>1143.04</v>
      </c>
      <c r="G499">
        <v>5.1000000000000004E-3</v>
      </c>
      <c r="H499">
        <v>2.0000000000000001E-4</v>
      </c>
      <c r="I499">
        <v>7.1999999999999998E-3</v>
      </c>
      <c r="J499">
        <v>1E-3</v>
      </c>
      <c r="K499">
        <v>2.64E-2</v>
      </c>
      <c r="L499">
        <v>0.93240000000000001</v>
      </c>
      <c r="M499">
        <v>2.7699999999999999E-2</v>
      </c>
      <c r="N499">
        <v>0.30009999999999998</v>
      </c>
      <c r="O499">
        <v>5.0000000000000001E-3</v>
      </c>
      <c r="P499">
        <v>0.1298</v>
      </c>
      <c r="Q499" s="1">
        <v>59404.53</v>
      </c>
      <c r="R499">
        <v>0.21299999999999999</v>
      </c>
      <c r="S499">
        <v>0.17630000000000001</v>
      </c>
      <c r="T499">
        <v>0.61080000000000001</v>
      </c>
      <c r="U499">
        <v>9.64</v>
      </c>
      <c r="V499" s="1">
        <v>81049.850000000006</v>
      </c>
      <c r="W499">
        <v>116.64</v>
      </c>
      <c r="X499" s="1">
        <v>195411.3</v>
      </c>
      <c r="Y499">
        <v>0.79810000000000003</v>
      </c>
      <c r="Z499">
        <v>9.9500000000000005E-2</v>
      </c>
      <c r="AA499">
        <v>0.1024</v>
      </c>
      <c r="AB499">
        <v>0.2019</v>
      </c>
      <c r="AC499">
        <v>195.41</v>
      </c>
      <c r="AD499" s="1">
        <v>6030.18</v>
      </c>
      <c r="AE499">
        <v>652.01</v>
      </c>
      <c r="AF499" s="1">
        <v>198176.94</v>
      </c>
      <c r="AG499" t="s">
        <v>3</v>
      </c>
      <c r="AH499" s="1">
        <v>36347</v>
      </c>
      <c r="AI499" s="1">
        <v>59047.72</v>
      </c>
      <c r="AJ499">
        <v>49.15</v>
      </c>
      <c r="AK499">
        <v>28.09</v>
      </c>
      <c r="AL499">
        <v>33.81</v>
      </c>
      <c r="AM499">
        <v>4.83</v>
      </c>
      <c r="AN499" s="1">
        <v>1320.39</v>
      </c>
      <c r="AO499">
        <v>1.1395999999999999</v>
      </c>
      <c r="AP499" s="1">
        <v>1636.16</v>
      </c>
      <c r="AQ499" s="1">
        <v>2058.94</v>
      </c>
      <c r="AR499" s="1">
        <v>6677.47</v>
      </c>
      <c r="AS499">
        <v>672.67</v>
      </c>
      <c r="AT499">
        <v>341.46</v>
      </c>
      <c r="AU499" s="1">
        <v>11386.7</v>
      </c>
      <c r="AV499" s="1">
        <v>5479.56</v>
      </c>
      <c r="AW499">
        <v>0.41570000000000001</v>
      </c>
      <c r="AX499" s="1">
        <v>5477.39</v>
      </c>
      <c r="AY499">
        <v>0.41560000000000002</v>
      </c>
      <c r="AZ499" s="1">
        <v>1494.84</v>
      </c>
      <c r="BA499">
        <v>0.1134</v>
      </c>
      <c r="BB499">
        <v>728.36</v>
      </c>
      <c r="BC499">
        <v>5.5300000000000002E-2</v>
      </c>
      <c r="BD499" s="1">
        <v>13180.15</v>
      </c>
      <c r="BE499" s="1">
        <v>4575.2</v>
      </c>
      <c r="BF499">
        <v>1.0347999999999999</v>
      </c>
      <c r="BG499">
        <v>0.53959999999999997</v>
      </c>
      <c r="BH499">
        <v>0.21829999999999999</v>
      </c>
      <c r="BI499">
        <v>0.19439999999999999</v>
      </c>
      <c r="BJ499">
        <v>3.09E-2</v>
      </c>
      <c r="BK499">
        <v>1.67E-2</v>
      </c>
    </row>
    <row r="500" spans="1:63" x14ac:dyDescent="0.25">
      <c r="A500" t="s">
        <v>501</v>
      </c>
      <c r="B500">
        <v>50062</v>
      </c>
      <c r="C500">
        <v>31.43</v>
      </c>
      <c r="D500">
        <v>81.069999999999993</v>
      </c>
      <c r="E500" s="1">
        <v>2548.0500000000002</v>
      </c>
      <c r="F500" s="1">
        <v>2422.4699999999998</v>
      </c>
      <c r="G500">
        <v>8.9999999999999993E-3</v>
      </c>
      <c r="H500">
        <v>8.0000000000000004E-4</v>
      </c>
      <c r="I500">
        <v>3.5299999999999998E-2</v>
      </c>
      <c r="J500">
        <v>8.9999999999999998E-4</v>
      </c>
      <c r="K500">
        <v>4.9099999999999998E-2</v>
      </c>
      <c r="L500">
        <v>0.84260000000000002</v>
      </c>
      <c r="M500">
        <v>6.2300000000000001E-2</v>
      </c>
      <c r="N500">
        <v>0.50860000000000005</v>
      </c>
      <c r="O500">
        <v>1.5299999999999999E-2</v>
      </c>
      <c r="P500">
        <v>0.1507</v>
      </c>
      <c r="Q500" s="1">
        <v>61500.26</v>
      </c>
      <c r="R500">
        <v>0.18429999999999999</v>
      </c>
      <c r="S500">
        <v>0.1739</v>
      </c>
      <c r="T500">
        <v>0.64180000000000004</v>
      </c>
      <c r="U500">
        <v>17.29</v>
      </c>
      <c r="V500" s="1">
        <v>86406.18</v>
      </c>
      <c r="W500">
        <v>142.94999999999999</v>
      </c>
      <c r="X500" s="1">
        <v>137987.14000000001</v>
      </c>
      <c r="Y500">
        <v>0.69979999999999998</v>
      </c>
      <c r="Z500">
        <v>0.2387</v>
      </c>
      <c r="AA500">
        <v>6.1499999999999999E-2</v>
      </c>
      <c r="AB500">
        <v>0.30020000000000002</v>
      </c>
      <c r="AC500">
        <v>137.99</v>
      </c>
      <c r="AD500" s="1">
        <v>4723.33</v>
      </c>
      <c r="AE500">
        <v>530.76</v>
      </c>
      <c r="AF500" s="1">
        <v>125084.83</v>
      </c>
      <c r="AG500" t="s">
        <v>3</v>
      </c>
      <c r="AH500" s="1">
        <v>32903</v>
      </c>
      <c r="AI500" s="1">
        <v>50549.64</v>
      </c>
      <c r="AJ500">
        <v>53.18</v>
      </c>
      <c r="AK500">
        <v>31.67</v>
      </c>
      <c r="AL500">
        <v>37.450000000000003</v>
      </c>
      <c r="AM500">
        <v>4.22</v>
      </c>
      <c r="AN500" s="1">
        <v>1013.45</v>
      </c>
      <c r="AO500">
        <v>0.93569999999999998</v>
      </c>
      <c r="AP500" s="1">
        <v>1531.37</v>
      </c>
      <c r="AQ500" s="1">
        <v>1887.79</v>
      </c>
      <c r="AR500" s="1">
        <v>6742.86</v>
      </c>
      <c r="AS500">
        <v>701.97</v>
      </c>
      <c r="AT500">
        <v>314.3</v>
      </c>
      <c r="AU500" s="1">
        <v>11178.3</v>
      </c>
      <c r="AV500" s="1">
        <v>6269.45</v>
      </c>
      <c r="AW500">
        <v>0.4914</v>
      </c>
      <c r="AX500" s="1">
        <v>4402.5200000000004</v>
      </c>
      <c r="AY500">
        <v>0.34510000000000002</v>
      </c>
      <c r="AZ500" s="1">
        <v>1173.74</v>
      </c>
      <c r="BA500">
        <v>9.1999999999999998E-2</v>
      </c>
      <c r="BB500">
        <v>911.72</v>
      </c>
      <c r="BC500">
        <v>7.1499999999999994E-2</v>
      </c>
      <c r="BD500" s="1">
        <v>12757.42</v>
      </c>
      <c r="BE500" s="1">
        <v>4882.51</v>
      </c>
      <c r="BF500">
        <v>1.46</v>
      </c>
      <c r="BG500">
        <v>0.53359999999999996</v>
      </c>
      <c r="BH500">
        <v>0.2225</v>
      </c>
      <c r="BI500">
        <v>0.2056</v>
      </c>
      <c r="BJ500">
        <v>2.3400000000000001E-2</v>
      </c>
      <c r="BK500">
        <v>1.4800000000000001E-2</v>
      </c>
    </row>
    <row r="501" spans="1:63" x14ac:dyDescent="0.25">
      <c r="A501" t="s">
        <v>502</v>
      </c>
      <c r="B501">
        <v>44719</v>
      </c>
      <c r="C501">
        <v>8.1</v>
      </c>
      <c r="D501">
        <v>244.42</v>
      </c>
      <c r="E501" s="1">
        <v>1978.62</v>
      </c>
      <c r="F501" s="1">
        <v>1769.17</v>
      </c>
      <c r="G501">
        <v>5.7000000000000002E-3</v>
      </c>
      <c r="H501">
        <v>6.9999999999999999E-4</v>
      </c>
      <c r="I501">
        <v>0.27760000000000001</v>
      </c>
      <c r="J501">
        <v>1.6000000000000001E-3</v>
      </c>
      <c r="K501">
        <v>0.12740000000000001</v>
      </c>
      <c r="L501">
        <v>0.4869</v>
      </c>
      <c r="M501">
        <v>0.1002</v>
      </c>
      <c r="N501">
        <v>0.87570000000000003</v>
      </c>
      <c r="O501">
        <v>4.0500000000000001E-2</v>
      </c>
      <c r="P501">
        <v>0.17369999999999999</v>
      </c>
      <c r="Q501" s="1">
        <v>61518.17</v>
      </c>
      <c r="R501">
        <v>0.25330000000000003</v>
      </c>
      <c r="S501">
        <v>0.21190000000000001</v>
      </c>
      <c r="T501">
        <v>0.53480000000000005</v>
      </c>
      <c r="U501">
        <v>16.04</v>
      </c>
      <c r="V501" s="1">
        <v>84125.46</v>
      </c>
      <c r="W501">
        <v>120.51</v>
      </c>
      <c r="X501" s="1">
        <v>108912.91</v>
      </c>
      <c r="Y501">
        <v>0.60599999999999998</v>
      </c>
      <c r="Z501">
        <v>0.3276</v>
      </c>
      <c r="AA501">
        <v>6.6500000000000004E-2</v>
      </c>
      <c r="AB501">
        <v>0.39400000000000002</v>
      </c>
      <c r="AC501">
        <v>108.91</v>
      </c>
      <c r="AD501" s="1">
        <v>4720.26</v>
      </c>
      <c r="AE501">
        <v>484.73</v>
      </c>
      <c r="AF501" s="1">
        <v>100110.34</v>
      </c>
      <c r="AG501" t="s">
        <v>3</v>
      </c>
      <c r="AH501" s="1">
        <v>28221</v>
      </c>
      <c r="AI501" s="1">
        <v>43326.47</v>
      </c>
      <c r="AJ501">
        <v>58.51</v>
      </c>
      <c r="AK501">
        <v>39.86</v>
      </c>
      <c r="AL501">
        <v>45.16</v>
      </c>
      <c r="AM501">
        <v>4.6500000000000004</v>
      </c>
      <c r="AN501">
        <v>0</v>
      </c>
      <c r="AO501">
        <v>1.0339</v>
      </c>
      <c r="AP501" s="1">
        <v>1890.38</v>
      </c>
      <c r="AQ501" s="1">
        <v>2285.04</v>
      </c>
      <c r="AR501" s="1">
        <v>7688.54</v>
      </c>
      <c r="AS501">
        <v>864.29</v>
      </c>
      <c r="AT501">
        <v>470.73</v>
      </c>
      <c r="AU501" s="1">
        <v>13198.98</v>
      </c>
      <c r="AV501" s="1">
        <v>8552.8799999999992</v>
      </c>
      <c r="AW501">
        <v>0.53369999999999995</v>
      </c>
      <c r="AX501" s="1">
        <v>4606.49</v>
      </c>
      <c r="AY501">
        <v>0.28739999999999999</v>
      </c>
      <c r="AZ501" s="1">
        <v>1282.8</v>
      </c>
      <c r="BA501">
        <v>0.08</v>
      </c>
      <c r="BB501" s="1">
        <v>1584.24</v>
      </c>
      <c r="BC501">
        <v>9.8900000000000002E-2</v>
      </c>
      <c r="BD501" s="1">
        <v>16026.41</v>
      </c>
      <c r="BE501" s="1">
        <v>5955.5</v>
      </c>
      <c r="BF501">
        <v>2.3576000000000001</v>
      </c>
      <c r="BG501">
        <v>0.50380000000000003</v>
      </c>
      <c r="BH501">
        <v>0.19550000000000001</v>
      </c>
      <c r="BI501">
        <v>0.26140000000000002</v>
      </c>
      <c r="BJ501">
        <v>2.3400000000000001E-2</v>
      </c>
      <c r="BK501">
        <v>1.5900000000000001E-2</v>
      </c>
    </row>
    <row r="502" spans="1:63" x14ac:dyDescent="0.25">
      <c r="A502" t="s">
        <v>503</v>
      </c>
      <c r="B502">
        <v>45997</v>
      </c>
      <c r="C502">
        <v>66.709999999999994</v>
      </c>
      <c r="D502">
        <v>24.44</v>
      </c>
      <c r="E502" s="1">
        <v>1630.7</v>
      </c>
      <c r="F502" s="1">
        <v>1605.61</v>
      </c>
      <c r="G502">
        <v>5.4999999999999997E-3</v>
      </c>
      <c r="H502">
        <v>2.0000000000000001E-4</v>
      </c>
      <c r="I502">
        <v>8.6E-3</v>
      </c>
      <c r="J502">
        <v>8.9999999999999998E-4</v>
      </c>
      <c r="K502">
        <v>3.95E-2</v>
      </c>
      <c r="L502">
        <v>0.91379999999999995</v>
      </c>
      <c r="M502">
        <v>3.1600000000000003E-2</v>
      </c>
      <c r="N502">
        <v>0.28220000000000001</v>
      </c>
      <c r="O502">
        <v>6.4000000000000003E-3</v>
      </c>
      <c r="P502">
        <v>0.12520000000000001</v>
      </c>
      <c r="Q502" s="1">
        <v>60650.75</v>
      </c>
      <c r="R502">
        <v>0.20549999999999999</v>
      </c>
      <c r="S502">
        <v>0.1865</v>
      </c>
      <c r="T502">
        <v>0.60799999999999998</v>
      </c>
      <c r="U502">
        <v>12.74</v>
      </c>
      <c r="V502" s="1">
        <v>78254.429999999993</v>
      </c>
      <c r="W502">
        <v>122.93</v>
      </c>
      <c r="X502" s="1">
        <v>214600.04</v>
      </c>
      <c r="Y502">
        <v>0.74639999999999995</v>
      </c>
      <c r="Z502">
        <v>0.12839999999999999</v>
      </c>
      <c r="AA502">
        <v>0.12520000000000001</v>
      </c>
      <c r="AB502">
        <v>0.25359999999999999</v>
      </c>
      <c r="AC502">
        <v>214.6</v>
      </c>
      <c r="AD502" s="1">
        <v>6536.87</v>
      </c>
      <c r="AE502">
        <v>623.53</v>
      </c>
      <c r="AF502" s="1">
        <v>189312.41</v>
      </c>
      <c r="AG502" t="s">
        <v>3</v>
      </c>
      <c r="AH502" s="1">
        <v>40337</v>
      </c>
      <c r="AI502" s="1">
        <v>67213.440000000002</v>
      </c>
      <c r="AJ502">
        <v>46.33</v>
      </c>
      <c r="AK502">
        <v>27.55</v>
      </c>
      <c r="AL502">
        <v>30.45</v>
      </c>
      <c r="AM502">
        <v>4.57</v>
      </c>
      <c r="AN502" s="1">
        <v>1963.85</v>
      </c>
      <c r="AO502">
        <v>0.98950000000000005</v>
      </c>
      <c r="AP502" s="1">
        <v>1390</v>
      </c>
      <c r="AQ502" s="1">
        <v>1937.65</v>
      </c>
      <c r="AR502" s="1">
        <v>6636.11</v>
      </c>
      <c r="AS502">
        <v>659.07</v>
      </c>
      <c r="AT502">
        <v>297.51</v>
      </c>
      <c r="AU502" s="1">
        <v>10920.33</v>
      </c>
      <c r="AV502" s="1">
        <v>4690.1499999999996</v>
      </c>
      <c r="AW502">
        <v>0.36730000000000002</v>
      </c>
      <c r="AX502" s="1">
        <v>6001.64</v>
      </c>
      <c r="AY502">
        <v>0.47</v>
      </c>
      <c r="AZ502" s="1">
        <v>1506.18</v>
      </c>
      <c r="BA502">
        <v>0.11799999999999999</v>
      </c>
      <c r="BB502">
        <v>570.49</v>
      </c>
      <c r="BC502">
        <v>4.4699999999999997E-2</v>
      </c>
      <c r="BD502" s="1">
        <v>12768.46</v>
      </c>
      <c r="BE502" s="1">
        <v>3646.52</v>
      </c>
      <c r="BF502">
        <v>0.71340000000000003</v>
      </c>
      <c r="BG502">
        <v>0.54259999999999997</v>
      </c>
      <c r="BH502">
        <v>0.221</v>
      </c>
      <c r="BI502">
        <v>0.18940000000000001</v>
      </c>
      <c r="BJ502">
        <v>3.1899999999999998E-2</v>
      </c>
      <c r="BK502">
        <v>1.52E-2</v>
      </c>
    </row>
    <row r="503" spans="1:63" x14ac:dyDescent="0.25">
      <c r="A503" t="s">
        <v>504</v>
      </c>
      <c r="B503">
        <v>48587</v>
      </c>
      <c r="C503">
        <v>77.81</v>
      </c>
      <c r="D503">
        <v>12.28</v>
      </c>
      <c r="E503">
        <v>955.78</v>
      </c>
      <c r="F503">
        <v>991.13</v>
      </c>
      <c r="G503">
        <v>4.3E-3</v>
      </c>
      <c r="H503">
        <v>8.9999999999999998E-4</v>
      </c>
      <c r="I503">
        <v>5.0000000000000001E-3</v>
      </c>
      <c r="J503">
        <v>4.0000000000000002E-4</v>
      </c>
      <c r="K503">
        <v>2.6599999999999999E-2</v>
      </c>
      <c r="L503">
        <v>0.94330000000000003</v>
      </c>
      <c r="M503">
        <v>1.9599999999999999E-2</v>
      </c>
      <c r="N503">
        <v>0.18590000000000001</v>
      </c>
      <c r="O503">
        <v>3.0000000000000001E-3</v>
      </c>
      <c r="P503">
        <v>0.1172</v>
      </c>
      <c r="Q503" s="1">
        <v>60016.13</v>
      </c>
      <c r="R503">
        <v>0.18090000000000001</v>
      </c>
      <c r="S503">
        <v>0.1981</v>
      </c>
      <c r="T503">
        <v>0.621</v>
      </c>
      <c r="U503">
        <v>7.95</v>
      </c>
      <c r="V503" s="1">
        <v>75675.75</v>
      </c>
      <c r="W503">
        <v>116.02</v>
      </c>
      <c r="X503" s="1">
        <v>198373.58</v>
      </c>
      <c r="Y503">
        <v>0.8367</v>
      </c>
      <c r="Z503">
        <v>6.6199999999999995E-2</v>
      </c>
      <c r="AA503">
        <v>9.7100000000000006E-2</v>
      </c>
      <c r="AB503">
        <v>0.1633</v>
      </c>
      <c r="AC503">
        <v>198.37</v>
      </c>
      <c r="AD503" s="1">
        <v>5135.3599999999997</v>
      </c>
      <c r="AE503">
        <v>578.16</v>
      </c>
      <c r="AF503" s="1">
        <v>175725.78</v>
      </c>
      <c r="AG503" t="s">
        <v>3</v>
      </c>
      <c r="AH503" s="1">
        <v>41257</v>
      </c>
      <c r="AI503" s="1">
        <v>68435.759999999995</v>
      </c>
      <c r="AJ503">
        <v>37.479999999999997</v>
      </c>
      <c r="AK503">
        <v>24.12</v>
      </c>
      <c r="AL503">
        <v>26.78</v>
      </c>
      <c r="AM503">
        <v>4.8099999999999996</v>
      </c>
      <c r="AN503" s="1">
        <v>1699.29</v>
      </c>
      <c r="AO503">
        <v>1.1435</v>
      </c>
      <c r="AP503" s="1">
        <v>1614.87</v>
      </c>
      <c r="AQ503" s="1">
        <v>2158.9899999999998</v>
      </c>
      <c r="AR503" s="1">
        <v>6753.71</v>
      </c>
      <c r="AS503">
        <v>544.82000000000005</v>
      </c>
      <c r="AT503">
        <v>406.98</v>
      </c>
      <c r="AU503" s="1">
        <v>11479.35</v>
      </c>
      <c r="AV503" s="1">
        <v>5159.42</v>
      </c>
      <c r="AW503">
        <v>0.40579999999999999</v>
      </c>
      <c r="AX503" s="1">
        <v>5400.22</v>
      </c>
      <c r="AY503">
        <v>0.42470000000000002</v>
      </c>
      <c r="AZ503" s="1">
        <v>1693.01</v>
      </c>
      <c r="BA503">
        <v>0.1331</v>
      </c>
      <c r="BB503">
        <v>462.73</v>
      </c>
      <c r="BC503">
        <v>3.6400000000000002E-2</v>
      </c>
      <c r="BD503" s="1">
        <v>12715.38</v>
      </c>
      <c r="BE503" s="1">
        <v>4825.82</v>
      </c>
      <c r="BF503">
        <v>1.0277000000000001</v>
      </c>
      <c r="BG503">
        <v>0.54520000000000002</v>
      </c>
      <c r="BH503">
        <v>0.22900000000000001</v>
      </c>
      <c r="BI503">
        <v>0.16400000000000001</v>
      </c>
      <c r="BJ503">
        <v>3.2099999999999997E-2</v>
      </c>
      <c r="BK503">
        <v>2.98E-2</v>
      </c>
    </row>
    <row r="504" spans="1:63" x14ac:dyDescent="0.25">
      <c r="A504" t="s">
        <v>505</v>
      </c>
      <c r="B504">
        <v>44727</v>
      </c>
      <c r="C504">
        <v>80.239999999999995</v>
      </c>
      <c r="D504">
        <v>24.99</v>
      </c>
      <c r="E504" s="1">
        <v>2005.04</v>
      </c>
      <c r="F504" s="1">
        <v>1936.02</v>
      </c>
      <c r="G504">
        <v>5.7000000000000002E-3</v>
      </c>
      <c r="H504">
        <v>4.0000000000000001E-3</v>
      </c>
      <c r="I504">
        <v>1.52E-2</v>
      </c>
      <c r="J504">
        <v>1.4E-3</v>
      </c>
      <c r="K504">
        <v>2.8500000000000001E-2</v>
      </c>
      <c r="L504">
        <v>0.90659999999999996</v>
      </c>
      <c r="M504">
        <v>3.8600000000000002E-2</v>
      </c>
      <c r="N504">
        <v>0.44</v>
      </c>
      <c r="O504">
        <v>6.4000000000000003E-3</v>
      </c>
      <c r="P504">
        <v>0.14810000000000001</v>
      </c>
      <c r="Q504" s="1">
        <v>59535.59</v>
      </c>
      <c r="R504">
        <v>0.1855</v>
      </c>
      <c r="S504">
        <v>0.20330000000000001</v>
      </c>
      <c r="T504">
        <v>0.61119999999999997</v>
      </c>
      <c r="U504">
        <v>14.12</v>
      </c>
      <c r="V504" s="1">
        <v>78546.649999999994</v>
      </c>
      <c r="W504">
        <v>136.94</v>
      </c>
      <c r="X504" s="1">
        <v>166375.17000000001</v>
      </c>
      <c r="Y504">
        <v>0.74390000000000001</v>
      </c>
      <c r="Z504">
        <v>0.17799999999999999</v>
      </c>
      <c r="AA504">
        <v>7.8100000000000003E-2</v>
      </c>
      <c r="AB504">
        <v>0.25609999999999999</v>
      </c>
      <c r="AC504">
        <v>166.38</v>
      </c>
      <c r="AD504" s="1">
        <v>4782.21</v>
      </c>
      <c r="AE504">
        <v>532.08000000000004</v>
      </c>
      <c r="AF504" s="1">
        <v>158909.21</v>
      </c>
      <c r="AG504" t="s">
        <v>3</v>
      </c>
      <c r="AH504" s="1">
        <v>36094</v>
      </c>
      <c r="AI504" s="1">
        <v>56248.04</v>
      </c>
      <c r="AJ504">
        <v>40.950000000000003</v>
      </c>
      <c r="AK504">
        <v>26.63</v>
      </c>
      <c r="AL504">
        <v>30.95</v>
      </c>
      <c r="AM504">
        <v>4.34</v>
      </c>
      <c r="AN504" s="1">
        <v>1193.3900000000001</v>
      </c>
      <c r="AO504">
        <v>1.0894999999999999</v>
      </c>
      <c r="AP504" s="1">
        <v>1406.61</v>
      </c>
      <c r="AQ504" s="1">
        <v>2045.33</v>
      </c>
      <c r="AR504" s="1">
        <v>6491.23</v>
      </c>
      <c r="AS504">
        <v>704.68</v>
      </c>
      <c r="AT504">
        <v>307</v>
      </c>
      <c r="AU504" s="1">
        <v>10954.86</v>
      </c>
      <c r="AV504" s="1">
        <v>5508.06</v>
      </c>
      <c r="AW504">
        <v>0.43469999999999998</v>
      </c>
      <c r="AX504" s="1">
        <v>4928.41</v>
      </c>
      <c r="AY504">
        <v>0.38900000000000001</v>
      </c>
      <c r="AZ504" s="1">
        <v>1361.91</v>
      </c>
      <c r="BA504">
        <v>0.1075</v>
      </c>
      <c r="BB504">
        <v>872</v>
      </c>
      <c r="BC504">
        <v>6.88E-2</v>
      </c>
      <c r="BD504" s="1">
        <v>12670.39</v>
      </c>
      <c r="BE504" s="1">
        <v>4361.1499999999996</v>
      </c>
      <c r="BF504">
        <v>1.1501999999999999</v>
      </c>
      <c r="BG504">
        <v>0.51800000000000002</v>
      </c>
      <c r="BH504">
        <v>0.224</v>
      </c>
      <c r="BI504">
        <v>0.21</v>
      </c>
      <c r="BJ504">
        <v>2.9000000000000001E-2</v>
      </c>
      <c r="BK504">
        <v>1.9E-2</v>
      </c>
    </row>
    <row r="505" spans="1:63" x14ac:dyDescent="0.25">
      <c r="A505" t="s">
        <v>506</v>
      </c>
      <c r="B505">
        <v>44826</v>
      </c>
      <c r="C505">
        <v>13.24</v>
      </c>
      <c r="D505">
        <v>277.37</v>
      </c>
      <c r="E505" s="1">
        <v>3671.87</v>
      </c>
      <c r="F505" s="1">
        <v>3078.88</v>
      </c>
      <c r="G505">
        <v>3.0999999999999999E-3</v>
      </c>
      <c r="H505">
        <v>6.9999999999999999E-4</v>
      </c>
      <c r="I505">
        <v>0.32219999999999999</v>
      </c>
      <c r="J505">
        <v>1.4E-3</v>
      </c>
      <c r="K505">
        <v>9.3899999999999997E-2</v>
      </c>
      <c r="L505">
        <v>0.45679999999999998</v>
      </c>
      <c r="M505">
        <v>0.12189999999999999</v>
      </c>
      <c r="N505">
        <v>0.99170000000000003</v>
      </c>
      <c r="O505">
        <v>3.5200000000000002E-2</v>
      </c>
      <c r="P505">
        <v>0.18790000000000001</v>
      </c>
      <c r="Q505" s="1">
        <v>59679.38</v>
      </c>
      <c r="R505">
        <v>0.27179999999999999</v>
      </c>
      <c r="S505">
        <v>0.19620000000000001</v>
      </c>
      <c r="T505">
        <v>0.53200000000000003</v>
      </c>
      <c r="U505">
        <v>28.25</v>
      </c>
      <c r="V505" s="1">
        <v>84080.7</v>
      </c>
      <c r="W505">
        <v>127.41</v>
      </c>
      <c r="X505" s="1">
        <v>87140.94</v>
      </c>
      <c r="Y505">
        <v>0.62190000000000001</v>
      </c>
      <c r="Z505">
        <v>0.2974</v>
      </c>
      <c r="AA505">
        <v>8.0600000000000005E-2</v>
      </c>
      <c r="AB505">
        <v>0.37809999999999999</v>
      </c>
      <c r="AC505">
        <v>87.14</v>
      </c>
      <c r="AD505" s="1">
        <v>3567.73</v>
      </c>
      <c r="AE505">
        <v>423.03</v>
      </c>
      <c r="AF505" s="1">
        <v>77392.009999999995</v>
      </c>
      <c r="AG505" t="s">
        <v>3</v>
      </c>
      <c r="AH505" s="1">
        <v>26478</v>
      </c>
      <c r="AI505" s="1">
        <v>40397.699999999997</v>
      </c>
      <c r="AJ505">
        <v>57.65</v>
      </c>
      <c r="AK505">
        <v>38.22</v>
      </c>
      <c r="AL505">
        <v>42.84</v>
      </c>
      <c r="AM505">
        <v>4.72</v>
      </c>
      <c r="AN505">
        <v>1.22</v>
      </c>
      <c r="AO505">
        <v>1.0609</v>
      </c>
      <c r="AP505" s="1">
        <v>1831.95</v>
      </c>
      <c r="AQ505" s="1">
        <v>2623.33</v>
      </c>
      <c r="AR505" s="1">
        <v>7470.54</v>
      </c>
      <c r="AS505">
        <v>890.62</v>
      </c>
      <c r="AT505">
        <v>526.77</v>
      </c>
      <c r="AU505" s="1">
        <v>13343.22</v>
      </c>
      <c r="AV505" s="1">
        <v>9915.08</v>
      </c>
      <c r="AW505">
        <v>0.60319999999999996</v>
      </c>
      <c r="AX505" s="1">
        <v>3724.58</v>
      </c>
      <c r="AY505">
        <v>0.2266</v>
      </c>
      <c r="AZ505" s="1">
        <v>1009.95</v>
      </c>
      <c r="BA505">
        <v>6.1400000000000003E-2</v>
      </c>
      <c r="BB505" s="1">
        <v>1786.53</v>
      </c>
      <c r="BC505">
        <v>0.1087</v>
      </c>
      <c r="BD505" s="1">
        <v>16436.13</v>
      </c>
      <c r="BE505" s="1">
        <v>6329.74</v>
      </c>
      <c r="BF505">
        <v>3.1730999999999998</v>
      </c>
      <c r="BG505">
        <v>0.48859999999999998</v>
      </c>
      <c r="BH505">
        <v>0.19259999999999999</v>
      </c>
      <c r="BI505">
        <v>0.28089999999999998</v>
      </c>
      <c r="BJ505">
        <v>2.52E-2</v>
      </c>
      <c r="BK505">
        <v>1.26E-2</v>
      </c>
    </row>
    <row r="506" spans="1:63" x14ac:dyDescent="0.25">
      <c r="A506" t="s">
        <v>507</v>
      </c>
      <c r="B506">
        <v>44834</v>
      </c>
      <c r="C506">
        <v>26.33</v>
      </c>
      <c r="D506">
        <v>190.7</v>
      </c>
      <c r="E506" s="1">
        <v>5021.6499999999996</v>
      </c>
      <c r="F506" s="1">
        <v>4947.16</v>
      </c>
      <c r="G506">
        <v>3.4099999999999998E-2</v>
      </c>
      <c r="H506">
        <v>6.9999999999999999E-4</v>
      </c>
      <c r="I506">
        <v>4.1700000000000001E-2</v>
      </c>
      <c r="J506">
        <v>8.9999999999999998E-4</v>
      </c>
      <c r="K506">
        <v>3.61E-2</v>
      </c>
      <c r="L506">
        <v>0.83779999999999999</v>
      </c>
      <c r="M506">
        <v>4.8599999999999997E-2</v>
      </c>
      <c r="N506">
        <v>0.19550000000000001</v>
      </c>
      <c r="O506">
        <v>1.7000000000000001E-2</v>
      </c>
      <c r="P506">
        <v>0.13089999999999999</v>
      </c>
      <c r="Q506" s="1">
        <v>73829.33</v>
      </c>
      <c r="R506">
        <v>0.1663</v>
      </c>
      <c r="S506">
        <v>0.19309999999999999</v>
      </c>
      <c r="T506">
        <v>0.64059999999999995</v>
      </c>
      <c r="U506">
        <v>30.19</v>
      </c>
      <c r="V506" s="1">
        <v>98489.53</v>
      </c>
      <c r="W506">
        <v>164.3</v>
      </c>
      <c r="X506" s="1">
        <v>232923.46</v>
      </c>
      <c r="Y506">
        <v>0.76490000000000002</v>
      </c>
      <c r="Z506">
        <v>0.19819999999999999</v>
      </c>
      <c r="AA506">
        <v>3.6900000000000002E-2</v>
      </c>
      <c r="AB506">
        <v>0.2351</v>
      </c>
      <c r="AC506">
        <v>232.92</v>
      </c>
      <c r="AD506" s="1">
        <v>9225.69</v>
      </c>
      <c r="AE506">
        <v>962.09</v>
      </c>
      <c r="AF506" s="1">
        <v>230372.65</v>
      </c>
      <c r="AG506" t="s">
        <v>3</v>
      </c>
      <c r="AH506" s="1">
        <v>45017</v>
      </c>
      <c r="AI506" s="1">
        <v>84847.44</v>
      </c>
      <c r="AJ506">
        <v>70.11</v>
      </c>
      <c r="AK506">
        <v>37.450000000000003</v>
      </c>
      <c r="AL506">
        <v>42.24</v>
      </c>
      <c r="AM506">
        <v>4.66</v>
      </c>
      <c r="AN506">
        <v>0</v>
      </c>
      <c r="AO506">
        <v>0.74160000000000004</v>
      </c>
      <c r="AP506" s="1">
        <v>1493.97</v>
      </c>
      <c r="AQ506" s="1">
        <v>2093.38</v>
      </c>
      <c r="AR506" s="1">
        <v>7331.04</v>
      </c>
      <c r="AS506">
        <v>791.33</v>
      </c>
      <c r="AT506">
        <v>399.87</v>
      </c>
      <c r="AU506" s="1">
        <v>12109.6</v>
      </c>
      <c r="AV506" s="1">
        <v>3380.87</v>
      </c>
      <c r="AW506">
        <v>0.25869999999999999</v>
      </c>
      <c r="AX506" s="1">
        <v>8120.64</v>
      </c>
      <c r="AY506">
        <v>0.62150000000000005</v>
      </c>
      <c r="AZ506" s="1">
        <v>1061.99</v>
      </c>
      <c r="BA506">
        <v>8.1299999999999997E-2</v>
      </c>
      <c r="BB506">
        <v>502.93</v>
      </c>
      <c r="BC506">
        <v>3.85E-2</v>
      </c>
      <c r="BD506" s="1">
        <v>13066.42</v>
      </c>
      <c r="BE506" s="1">
        <v>2112.73</v>
      </c>
      <c r="BF506">
        <v>0.2586</v>
      </c>
      <c r="BG506">
        <v>0.59460000000000002</v>
      </c>
      <c r="BH506">
        <v>0.2288</v>
      </c>
      <c r="BI506">
        <v>0.1348</v>
      </c>
      <c r="BJ506">
        <v>2.6599999999999999E-2</v>
      </c>
      <c r="BK506">
        <v>1.5100000000000001E-2</v>
      </c>
    </row>
    <row r="507" spans="1:63" x14ac:dyDescent="0.25">
      <c r="A507" t="s">
        <v>508</v>
      </c>
      <c r="B507">
        <v>50294</v>
      </c>
      <c r="C507">
        <v>39.71</v>
      </c>
      <c r="D507">
        <v>22.65</v>
      </c>
      <c r="E507">
        <v>899.65</v>
      </c>
      <c r="F507">
        <v>874.14</v>
      </c>
      <c r="G507">
        <v>4.7000000000000002E-3</v>
      </c>
      <c r="H507">
        <v>4.0000000000000002E-4</v>
      </c>
      <c r="I507">
        <v>8.5000000000000006E-3</v>
      </c>
      <c r="J507">
        <v>8.9999999999999998E-4</v>
      </c>
      <c r="K507">
        <v>3.8300000000000001E-2</v>
      </c>
      <c r="L507">
        <v>0.91659999999999997</v>
      </c>
      <c r="M507">
        <v>3.0700000000000002E-2</v>
      </c>
      <c r="N507">
        <v>0.36159999999999998</v>
      </c>
      <c r="O507">
        <v>7.3000000000000001E-3</v>
      </c>
      <c r="P507">
        <v>0.1351</v>
      </c>
      <c r="Q507" s="1">
        <v>58303.839999999997</v>
      </c>
      <c r="R507">
        <v>0.20280000000000001</v>
      </c>
      <c r="S507">
        <v>0.20530000000000001</v>
      </c>
      <c r="T507">
        <v>0.59179999999999999</v>
      </c>
      <c r="U507">
        <v>7.8</v>
      </c>
      <c r="V507" s="1">
        <v>78444.95</v>
      </c>
      <c r="W507">
        <v>110.84</v>
      </c>
      <c r="X507" s="1">
        <v>205897.85</v>
      </c>
      <c r="Y507">
        <v>0.81359999999999999</v>
      </c>
      <c r="Z507">
        <v>0.1178</v>
      </c>
      <c r="AA507">
        <v>6.8599999999999994E-2</v>
      </c>
      <c r="AB507">
        <v>0.18640000000000001</v>
      </c>
      <c r="AC507">
        <v>205.9</v>
      </c>
      <c r="AD507" s="1">
        <v>5732.01</v>
      </c>
      <c r="AE507">
        <v>639.45000000000005</v>
      </c>
      <c r="AF507" s="1">
        <v>202396.43</v>
      </c>
      <c r="AG507" t="s">
        <v>3</v>
      </c>
      <c r="AH507" s="1">
        <v>36114</v>
      </c>
      <c r="AI507" s="1">
        <v>58796.21</v>
      </c>
      <c r="AJ507">
        <v>46.01</v>
      </c>
      <c r="AK507">
        <v>25.94</v>
      </c>
      <c r="AL507">
        <v>31.54</v>
      </c>
      <c r="AM507">
        <v>4.54</v>
      </c>
      <c r="AN507" s="1">
        <v>1661.89</v>
      </c>
      <c r="AO507">
        <v>1.1487000000000001</v>
      </c>
      <c r="AP507" s="1">
        <v>1754.1</v>
      </c>
      <c r="AQ507" s="1">
        <v>2002.9</v>
      </c>
      <c r="AR507" s="1">
        <v>6869.97</v>
      </c>
      <c r="AS507">
        <v>607.85</v>
      </c>
      <c r="AT507">
        <v>362.64</v>
      </c>
      <c r="AU507" s="1">
        <v>11597.46</v>
      </c>
      <c r="AV507" s="1">
        <v>5595.48</v>
      </c>
      <c r="AW507">
        <v>0.40660000000000002</v>
      </c>
      <c r="AX507" s="1">
        <v>5699.49</v>
      </c>
      <c r="AY507">
        <v>0.41420000000000001</v>
      </c>
      <c r="AZ507" s="1">
        <v>1655.07</v>
      </c>
      <c r="BA507">
        <v>0.1203</v>
      </c>
      <c r="BB507">
        <v>811.04</v>
      </c>
      <c r="BC507">
        <v>5.8900000000000001E-2</v>
      </c>
      <c r="BD507" s="1">
        <v>13761.08</v>
      </c>
      <c r="BE507" s="1">
        <v>4474.09</v>
      </c>
      <c r="BF507">
        <v>1.0132000000000001</v>
      </c>
      <c r="BG507">
        <v>0.52500000000000002</v>
      </c>
      <c r="BH507">
        <v>0.22220000000000001</v>
      </c>
      <c r="BI507">
        <v>0.20730000000000001</v>
      </c>
      <c r="BJ507">
        <v>2.81E-2</v>
      </c>
      <c r="BK507">
        <v>1.7399999999999999E-2</v>
      </c>
    </row>
    <row r="508" spans="1:63" x14ac:dyDescent="0.25">
      <c r="A508" t="s">
        <v>509</v>
      </c>
      <c r="B508">
        <v>49239</v>
      </c>
      <c r="C508">
        <v>29.05</v>
      </c>
      <c r="D508">
        <v>87.06</v>
      </c>
      <c r="E508" s="1">
        <v>2528.7800000000002</v>
      </c>
      <c r="F508" s="1">
        <v>2414.19</v>
      </c>
      <c r="G508">
        <v>2.1100000000000001E-2</v>
      </c>
      <c r="H508">
        <v>1E-3</v>
      </c>
      <c r="I508">
        <v>7.8399999999999997E-2</v>
      </c>
      <c r="J508">
        <v>1.1000000000000001E-3</v>
      </c>
      <c r="K508">
        <v>6.4600000000000005E-2</v>
      </c>
      <c r="L508">
        <v>0.76770000000000005</v>
      </c>
      <c r="M508">
        <v>6.6000000000000003E-2</v>
      </c>
      <c r="N508">
        <v>0.3533</v>
      </c>
      <c r="O508">
        <v>2.4299999999999999E-2</v>
      </c>
      <c r="P508">
        <v>0.1348</v>
      </c>
      <c r="Q508" s="1">
        <v>64945.23</v>
      </c>
      <c r="R508">
        <v>0.16900000000000001</v>
      </c>
      <c r="S508">
        <v>0.1883</v>
      </c>
      <c r="T508">
        <v>0.64259999999999995</v>
      </c>
      <c r="U508">
        <v>17.809999999999999</v>
      </c>
      <c r="V508" s="1">
        <v>85049.91</v>
      </c>
      <c r="W508">
        <v>137.4</v>
      </c>
      <c r="X508" s="1">
        <v>187109.77</v>
      </c>
      <c r="Y508">
        <v>0.67910000000000004</v>
      </c>
      <c r="Z508">
        <v>0.2697</v>
      </c>
      <c r="AA508">
        <v>5.1299999999999998E-2</v>
      </c>
      <c r="AB508">
        <v>0.32090000000000002</v>
      </c>
      <c r="AC508">
        <v>187.11</v>
      </c>
      <c r="AD508" s="1">
        <v>7759.13</v>
      </c>
      <c r="AE508">
        <v>722</v>
      </c>
      <c r="AF508" s="1">
        <v>179349.16</v>
      </c>
      <c r="AG508" t="s">
        <v>3</v>
      </c>
      <c r="AH508" s="1">
        <v>38041</v>
      </c>
      <c r="AI508" s="1">
        <v>65336.73</v>
      </c>
      <c r="AJ508">
        <v>63.11</v>
      </c>
      <c r="AK508">
        <v>38.33</v>
      </c>
      <c r="AL508">
        <v>45.23</v>
      </c>
      <c r="AM508">
        <v>5.04</v>
      </c>
      <c r="AN508" s="1">
        <v>2016.53</v>
      </c>
      <c r="AO508">
        <v>0.90759999999999996</v>
      </c>
      <c r="AP508" s="1">
        <v>1594.52</v>
      </c>
      <c r="AQ508" s="1">
        <v>2002.94</v>
      </c>
      <c r="AR508" s="1">
        <v>7033.66</v>
      </c>
      <c r="AS508">
        <v>682.5</v>
      </c>
      <c r="AT508">
        <v>295.64</v>
      </c>
      <c r="AU508" s="1">
        <v>11609.26</v>
      </c>
      <c r="AV508" s="1">
        <v>4148.5</v>
      </c>
      <c r="AW508">
        <v>0.3105</v>
      </c>
      <c r="AX508" s="1">
        <v>7206.87</v>
      </c>
      <c r="AY508">
        <v>0.53949999999999998</v>
      </c>
      <c r="AZ508" s="1">
        <v>1233.0899999999999</v>
      </c>
      <c r="BA508">
        <v>9.2299999999999993E-2</v>
      </c>
      <c r="BB508">
        <v>770.8</v>
      </c>
      <c r="BC508">
        <v>5.7700000000000001E-2</v>
      </c>
      <c r="BD508" s="1">
        <v>13359.26</v>
      </c>
      <c r="BE508" s="1">
        <v>2570.6999999999998</v>
      </c>
      <c r="BF508">
        <v>0.47839999999999999</v>
      </c>
      <c r="BG508">
        <v>0.55130000000000001</v>
      </c>
      <c r="BH508">
        <v>0.22059999999999999</v>
      </c>
      <c r="BI508">
        <v>0.1867</v>
      </c>
      <c r="BJ508">
        <v>2.7099999999999999E-2</v>
      </c>
      <c r="BK508">
        <v>1.43E-2</v>
      </c>
    </row>
    <row r="509" spans="1:63" x14ac:dyDescent="0.25">
      <c r="A509" t="s">
        <v>510</v>
      </c>
      <c r="B509">
        <v>44842</v>
      </c>
      <c r="C509">
        <v>27.67</v>
      </c>
      <c r="D509">
        <v>196.98</v>
      </c>
      <c r="E509" s="1">
        <v>5449.71</v>
      </c>
      <c r="F509" s="1">
        <v>5371.85</v>
      </c>
      <c r="G509">
        <v>0.05</v>
      </c>
      <c r="H509">
        <v>8.9999999999999998E-4</v>
      </c>
      <c r="I509">
        <v>6.7699999999999996E-2</v>
      </c>
      <c r="J509">
        <v>1.1000000000000001E-3</v>
      </c>
      <c r="K509">
        <v>4.2200000000000001E-2</v>
      </c>
      <c r="L509">
        <v>0.78900000000000003</v>
      </c>
      <c r="M509">
        <v>4.9099999999999998E-2</v>
      </c>
      <c r="N509">
        <v>0.16800000000000001</v>
      </c>
      <c r="O509">
        <v>2.1499999999999998E-2</v>
      </c>
      <c r="P509">
        <v>0.1245</v>
      </c>
      <c r="Q509" s="1">
        <v>74708.53</v>
      </c>
      <c r="R509">
        <v>0.1573</v>
      </c>
      <c r="S509">
        <v>0.2</v>
      </c>
      <c r="T509">
        <v>0.64270000000000005</v>
      </c>
      <c r="U509">
        <v>32.32</v>
      </c>
      <c r="V509" s="1">
        <v>98791.82</v>
      </c>
      <c r="W509">
        <v>166.49</v>
      </c>
      <c r="X509" s="1">
        <v>236995.21</v>
      </c>
      <c r="Y509">
        <v>0.76600000000000001</v>
      </c>
      <c r="Z509">
        <v>0.20399999999999999</v>
      </c>
      <c r="AA509">
        <v>0.03</v>
      </c>
      <c r="AB509">
        <v>0.23400000000000001</v>
      </c>
      <c r="AC509">
        <v>237</v>
      </c>
      <c r="AD509" s="1">
        <v>9933.73</v>
      </c>
      <c r="AE509">
        <v>981.77</v>
      </c>
      <c r="AF509" s="1">
        <v>242558.44</v>
      </c>
      <c r="AG509" t="s">
        <v>3</v>
      </c>
      <c r="AH509" s="1">
        <v>49073</v>
      </c>
      <c r="AI509" s="1">
        <v>95726.57</v>
      </c>
      <c r="AJ509">
        <v>71.099999999999994</v>
      </c>
      <c r="AK509">
        <v>39.869999999999997</v>
      </c>
      <c r="AL509">
        <v>45</v>
      </c>
      <c r="AM509">
        <v>4.93</v>
      </c>
      <c r="AN509" s="1">
        <v>1416.55</v>
      </c>
      <c r="AO509">
        <v>0.70350000000000001</v>
      </c>
      <c r="AP509" s="1">
        <v>1512.27</v>
      </c>
      <c r="AQ509" s="1">
        <v>2035.68</v>
      </c>
      <c r="AR509" s="1">
        <v>7520.58</v>
      </c>
      <c r="AS509">
        <v>865.43</v>
      </c>
      <c r="AT509">
        <v>371.37</v>
      </c>
      <c r="AU509" s="1">
        <v>12305.32</v>
      </c>
      <c r="AV509" s="1">
        <v>2927.79</v>
      </c>
      <c r="AW509">
        <v>0.22270000000000001</v>
      </c>
      <c r="AX509" s="1">
        <v>8638.25</v>
      </c>
      <c r="AY509">
        <v>0.65720000000000001</v>
      </c>
      <c r="AZ509" s="1">
        <v>1091.97</v>
      </c>
      <c r="BA509">
        <v>8.3099999999999993E-2</v>
      </c>
      <c r="BB509">
        <v>486.25</v>
      </c>
      <c r="BC509">
        <v>3.6999999999999998E-2</v>
      </c>
      <c r="BD509" s="1">
        <v>13144.27</v>
      </c>
      <c r="BE509" s="1">
        <v>1545.54</v>
      </c>
      <c r="BF509">
        <v>0.1716</v>
      </c>
      <c r="BG509">
        <v>0.59570000000000001</v>
      </c>
      <c r="BH509">
        <v>0.23599999999999999</v>
      </c>
      <c r="BI509">
        <v>0.1263</v>
      </c>
      <c r="BJ509">
        <v>2.46E-2</v>
      </c>
      <c r="BK509">
        <v>1.7399999999999999E-2</v>
      </c>
    </row>
    <row r="510" spans="1:63" x14ac:dyDescent="0.25">
      <c r="A510" t="s">
        <v>511</v>
      </c>
      <c r="B510">
        <v>44859</v>
      </c>
      <c r="C510">
        <v>11.43</v>
      </c>
      <c r="D510">
        <v>212.83</v>
      </c>
      <c r="E510" s="1">
        <v>2432.31</v>
      </c>
      <c r="F510" s="1">
        <v>2262.29</v>
      </c>
      <c r="G510">
        <v>8.0000000000000002E-3</v>
      </c>
      <c r="H510">
        <v>8.0000000000000004E-4</v>
      </c>
      <c r="I510">
        <v>0.1056</v>
      </c>
      <c r="J510">
        <v>1.6000000000000001E-3</v>
      </c>
      <c r="K510">
        <v>4.9399999999999999E-2</v>
      </c>
      <c r="L510">
        <v>0.73480000000000001</v>
      </c>
      <c r="M510">
        <v>9.98E-2</v>
      </c>
      <c r="N510">
        <v>0.80510000000000004</v>
      </c>
      <c r="O510">
        <v>1.4800000000000001E-2</v>
      </c>
      <c r="P510">
        <v>0.17849999999999999</v>
      </c>
      <c r="Q510" s="1">
        <v>60172.05</v>
      </c>
      <c r="R510">
        <v>0.223</v>
      </c>
      <c r="S510">
        <v>0.19650000000000001</v>
      </c>
      <c r="T510">
        <v>0.58050000000000002</v>
      </c>
      <c r="U510">
        <v>17.510000000000002</v>
      </c>
      <c r="V510" s="1">
        <v>79566.42</v>
      </c>
      <c r="W510">
        <v>135.72999999999999</v>
      </c>
      <c r="X510" s="1">
        <v>97490.03</v>
      </c>
      <c r="Y510">
        <v>0.67479999999999996</v>
      </c>
      <c r="Z510">
        <v>0.25640000000000002</v>
      </c>
      <c r="AA510">
        <v>6.88E-2</v>
      </c>
      <c r="AB510">
        <v>0.32519999999999999</v>
      </c>
      <c r="AC510">
        <v>97.49</v>
      </c>
      <c r="AD510" s="1">
        <v>3480.93</v>
      </c>
      <c r="AE510">
        <v>431.25</v>
      </c>
      <c r="AF510" s="1">
        <v>85122.559999999998</v>
      </c>
      <c r="AG510" t="s">
        <v>3</v>
      </c>
      <c r="AH510" s="1">
        <v>28630</v>
      </c>
      <c r="AI510" s="1">
        <v>43637.61</v>
      </c>
      <c r="AJ510">
        <v>52.59</v>
      </c>
      <c r="AK510">
        <v>33.76</v>
      </c>
      <c r="AL510">
        <v>39.25</v>
      </c>
      <c r="AM510">
        <v>4.2699999999999996</v>
      </c>
      <c r="AN510">
        <v>0</v>
      </c>
      <c r="AO510">
        <v>0.89219999999999999</v>
      </c>
      <c r="AP510" s="1">
        <v>1552.98</v>
      </c>
      <c r="AQ510" s="1">
        <v>2178.5700000000002</v>
      </c>
      <c r="AR510" s="1">
        <v>7188.89</v>
      </c>
      <c r="AS510">
        <v>754.2</v>
      </c>
      <c r="AT510">
        <v>400.06</v>
      </c>
      <c r="AU510" s="1">
        <v>12074.71</v>
      </c>
      <c r="AV510" s="1">
        <v>8574.48</v>
      </c>
      <c r="AW510">
        <v>0.59860000000000002</v>
      </c>
      <c r="AX510" s="1">
        <v>3185.76</v>
      </c>
      <c r="AY510">
        <v>0.22239999999999999</v>
      </c>
      <c r="AZ510" s="1">
        <v>1171.3399999999999</v>
      </c>
      <c r="BA510">
        <v>8.1799999999999998E-2</v>
      </c>
      <c r="BB510" s="1">
        <v>1393.32</v>
      </c>
      <c r="BC510">
        <v>9.7299999999999998E-2</v>
      </c>
      <c r="BD510" s="1">
        <v>14324.91</v>
      </c>
      <c r="BE510" s="1">
        <v>6666.8</v>
      </c>
      <c r="BF510">
        <v>2.7254999999999998</v>
      </c>
      <c r="BG510">
        <v>0.51890000000000003</v>
      </c>
      <c r="BH510">
        <v>0.2152</v>
      </c>
      <c r="BI510">
        <v>0.22420000000000001</v>
      </c>
      <c r="BJ510">
        <v>2.64E-2</v>
      </c>
      <c r="BK510">
        <v>1.5299999999999999E-2</v>
      </c>
    </row>
    <row r="511" spans="1:63" x14ac:dyDescent="0.25">
      <c r="A511" t="s">
        <v>512</v>
      </c>
      <c r="B511">
        <v>50658</v>
      </c>
      <c r="C511">
        <v>69.239999999999995</v>
      </c>
      <c r="D511">
        <v>8.11</v>
      </c>
      <c r="E511">
        <v>561.74</v>
      </c>
      <c r="F511">
        <v>548.58000000000004</v>
      </c>
      <c r="G511">
        <v>3.3E-3</v>
      </c>
      <c r="H511">
        <v>2.9999999999999997E-4</v>
      </c>
      <c r="I511">
        <v>6.3E-3</v>
      </c>
      <c r="J511">
        <v>8.9999999999999998E-4</v>
      </c>
      <c r="K511">
        <v>6.4500000000000002E-2</v>
      </c>
      <c r="L511">
        <v>0.89029999999999998</v>
      </c>
      <c r="M511">
        <v>3.44E-2</v>
      </c>
      <c r="N511">
        <v>0.38679999999999998</v>
      </c>
      <c r="O511">
        <v>7.1000000000000004E-3</v>
      </c>
      <c r="P511">
        <v>0.1464</v>
      </c>
      <c r="Q511" s="1">
        <v>54082.65</v>
      </c>
      <c r="R511">
        <v>0.25259999999999999</v>
      </c>
      <c r="S511">
        <v>0.18640000000000001</v>
      </c>
      <c r="T511">
        <v>0.56100000000000005</v>
      </c>
      <c r="U511">
        <v>7.58</v>
      </c>
      <c r="V511" s="1">
        <v>62474.86</v>
      </c>
      <c r="W511">
        <v>71.34</v>
      </c>
      <c r="X511" s="1">
        <v>202476.83</v>
      </c>
      <c r="Y511">
        <v>0.68100000000000005</v>
      </c>
      <c r="Z511">
        <v>6.6299999999999998E-2</v>
      </c>
      <c r="AA511">
        <v>0.25269999999999998</v>
      </c>
      <c r="AB511">
        <v>0.31900000000000001</v>
      </c>
      <c r="AC511">
        <v>202.48</v>
      </c>
      <c r="AD511" s="1">
        <v>6100.28</v>
      </c>
      <c r="AE511">
        <v>514.91</v>
      </c>
      <c r="AF511" s="1">
        <v>166145.82999999999</v>
      </c>
      <c r="AG511" t="s">
        <v>3</v>
      </c>
      <c r="AH511" s="1">
        <v>34479</v>
      </c>
      <c r="AI511" s="1">
        <v>51708.59</v>
      </c>
      <c r="AJ511">
        <v>41.4</v>
      </c>
      <c r="AK511">
        <v>25.37</v>
      </c>
      <c r="AL511">
        <v>30.32</v>
      </c>
      <c r="AM511">
        <v>4.22</v>
      </c>
      <c r="AN511" s="1">
        <v>1735.07</v>
      </c>
      <c r="AO511">
        <v>1.6397999999999999</v>
      </c>
      <c r="AP511" s="1">
        <v>2025.75</v>
      </c>
      <c r="AQ511" s="1">
        <v>2605.6999999999998</v>
      </c>
      <c r="AR511" s="1">
        <v>7546.09</v>
      </c>
      <c r="AS511">
        <v>643.08000000000004</v>
      </c>
      <c r="AT511">
        <v>374.97</v>
      </c>
      <c r="AU511" s="1">
        <v>13195.6</v>
      </c>
      <c r="AV511" s="1">
        <v>7747.9</v>
      </c>
      <c r="AW511">
        <v>0.46160000000000001</v>
      </c>
      <c r="AX511" s="1">
        <v>6203.1</v>
      </c>
      <c r="AY511">
        <v>0.36959999999999998</v>
      </c>
      <c r="AZ511" s="1">
        <v>1941.52</v>
      </c>
      <c r="BA511">
        <v>0.1157</v>
      </c>
      <c r="BB511">
        <v>892.95</v>
      </c>
      <c r="BC511">
        <v>5.3199999999999997E-2</v>
      </c>
      <c r="BD511" s="1">
        <v>16785.48</v>
      </c>
      <c r="BE511" s="1">
        <v>6329.65</v>
      </c>
      <c r="BF511">
        <v>2.0834000000000001</v>
      </c>
      <c r="BG511">
        <v>0.50470000000000004</v>
      </c>
      <c r="BH511">
        <v>0.21240000000000001</v>
      </c>
      <c r="BI511">
        <v>0.2258</v>
      </c>
      <c r="BJ511">
        <v>3.3099999999999997E-2</v>
      </c>
      <c r="BK511">
        <v>2.41E-2</v>
      </c>
    </row>
    <row r="512" spans="1:63" x14ac:dyDescent="0.25">
      <c r="A512" t="s">
        <v>513</v>
      </c>
      <c r="B512">
        <v>47274</v>
      </c>
      <c r="C512">
        <v>32.24</v>
      </c>
      <c r="D512">
        <v>119.02</v>
      </c>
      <c r="E512" s="1">
        <v>3836.91</v>
      </c>
      <c r="F512" s="1">
        <v>3735.22</v>
      </c>
      <c r="G512">
        <v>4.4900000000000002E-2</v>
      </c>
      <c r="H512">
        <v>8.9999999999999998E-4</v>
      </c>
      <c r="I512">
        <v>3.3700000000000001E-2</v>
      </c>
      <c r="J512">
        <v>6.9999999999999999E-4</v>
      </c>
      <c r="K512">
        <v>3.7199999999999997E-2</v>
      </c>
      <c r="L512">
        <v>0.84319999999999995</v>
      </c>
      <c r="M512">
        <v>3.9399999999999998E-2</v>
      </c>
      <c r="N512">
        <v>0.11210000000000001</v>
      </c>
      <c r="O512">
        <v>1.4500000000000001E-2</v>
      </c>
      <c r="P512">
        <v>0.1061</v>
      </c>
      <c r="Q512" s="1">
        <v>73907.399999999994</v>
      </c>
      <c r="R512">
        <v>0.1656</v>
      </c>
      <c r="S512">
        <v>0.18029999999999999</v>
      </c>
      <c r="T512">
        <v>0.65410000000000001</v>
      </c>
      <c r="U512">
        <v>22.82</v>
      </c>
      <c r="V512" s="1">
        <v>95373.24</v>
      </c>
      <c r="W512">
        <v>165.56</v>
      </c>
      <c r="X512" s="1">
        <v>247280.6</v>
      </c>
      <c r="Y512">
        <v>0.80959999999999999</v>
      </c>
      <c r="Z512">
        <v>0.1522</v>
      </c>
      <c r="AA512">
        <v>3.8300000000000001E-2</v>
      </c>
      <c r="AB512">
        <v>0.19040000000000001</v>
      </c>
      <c r="AC512">
        <v>247.28</v>
      </c>
      <c r="AD512" s="1">
        <v>9863.19</v>
      </c>
      <c r="AE512">
        <v>999.06</v>
      </c>
      <c r="AF512" s="1">
        <v>255661.83</v>
      </c>
      <c r="AG512" t="s">
        <v>3</v>
      </c>
      <c r="AH512" s="1">
        <v>55625</v>
      </c>
      <c r="AI512" s="1">
        <v>117839.41</v>
      </c>
      <c r="AJ512">
        <v>73.56</v>
      </c>
      <c r="AK512">
        <v>38.71</v>
      </c>
      <c r="AL512">
        <v>46.04</v>
      </c>
      <c r="AM512">
        <v>4.7699999999999996</v>
      </c>
      <c r="AN512" s="1">
        <v>1369.64</v>
      </c>
      <c r="AO512">
        <v>0.62719999999999998</v>
      </c>
      <c r="AP512" s="1">
        <v>1494.09</v>
      </c>
      <c r="AQ512" s="1">
        <v>2036.27</v>
      </c>
      <c r="AR512" s="1">
        <v>7484.83</v>
      </c>
      <c r="AS512">
        <v>779.09</v>
      </c>
      <c r="AT512">
        <v>385.43</v>
      </c>
      <c r="AU512" s="1">
        <v>12179.71</v>
      </c>
      <c r="AV512" s="1">
        <v>2887.17</v>
      </c>
      <c r="AW512">
        <v>0.2213</v>
      </c>
      <c r="AX512" s="1">
        <v>8714.09</v>
      </c>
      <c r="AY512">
        <v>0.66790000000000005</v>
      </c>
      <c r="AZ512" s="1">
        <v>1050.67</v>
      </c>
      <c r="BA512">
        <v>8.0500000000000002E-2</v>
      </c>
      <c r="BB512">
        <v>394.96</v>
      </c>
      <c r="BC512">
        <v>3.0300000000000001E-2</v>
      </c>
      <c r="BD512" s="1">
        <v>13046.88</v>
      </c>
      <c r="BE512" s="1">
        <v>1424.55</v>
      </c>
      <c r="BF512">
        <v>0.13600000000000001</v>
      </c>
      <c r="BG512">
        <v>0.59799999999999998</v>
      </c>
      <c r="BH512">
        <v>0.22420000000000001</v>
      </c>
      <c r="BI512">
        <v>0.13730000000000001</v>
      </c>
      <c r="BJ512">
        <v>2.6100000000000002E-2</v>
      </c>
      <c r="BK512">
        <v>1.44E-2</v>
      </c>
    </row>
    <row r="513" spans="1:63" x14ac:dyDescent="0.25">
      <c r="A513" t="s">
        <v>514</v>
      </c>
      <c r="B513">
        <v>47092</v>
      </c>
      <c r="C513">
        <v>69.52</v>
      </c>
      <c r="D513">
        <v>21.13</v>
      </c>
      <c r="E513" s="1">
        <v>1469.2</v>
      </c>
      <c r="F513" s="1">
        <v>1446.91</v>
      </c>
      <c r="G513">
        <v>5.4999999999999997E-3</v>
      </c>
      <c r="H513">
        <v>4.0000000000000002E-4</v>
      </c>
      <c r="I513">
        <v>1.2999999999999999E-2</v>
      </c>
      <c r="J513">
        <v>1.5E-3</v>
      </c>
      <c r="K513">
        <v>4.1000000000000002E-2</v>
      </c>
      <c r="L513">
        <v>0.89590000000000003</v>
      </c>
      <c r="M513">
        <v>4.2599999999999999E-2</v>
      </c>
      <c r="N513">
        <v>0.38369999999999999</v>
      </c>
      <c r="O513">
        <v>4.5999999999999999E-3</v>
      </c>
      <c r="P513">
        <v>0.1328</v>
      </c>
      <c r="Q513" s="1">
        <v>60009.46</v>
      </c>
      <c r="R513">
        <v>0.1958</v>
      </c>
      <c r="S513">
        <v>0.19889999999999999</v>
      </c>
      <c r="T513">
        <v>0.60529999999999995</v>
      </c>
      <c r="U513">
        <v>11.6</v>
      </c>
      <c r="V513" s="1">
        <v>76584.759999999995</v>
      </c>
      <c r="W513">
        <v>121.86</v>
      </c>
      <c r="X513" s="1">
        <v>203110.76</v>
      </c>
      <c r="Y513">
        <v>0.72260000000000002</v>
      </c>
      <c r="Z513">
        <v>0.1651</v>
      </c>
      <c r="AA513">
        <v>0.1123</v>
      </c>
      <c r="AB513">
        <v>0.27739999999999998</v>
      </c>
      <c r="AC513">
        <v>203.11</v>
      </c>
      <c r="AD513" s="1">
        <v>6263.79</v>
      </c>
      <c r="AE513">
        <v>614.54999999999995</v>
      </c>
      <c r="AF513" s="1">
        <v>171658.01</v>
      </c>
      <c r="AG513" t="s">
        <v>3</v>
      </c>
      <c r="AH513" s="1">
        <v>36289</v>
      </c>
      <c r="AI513" s="1">
        <v>60964.89</v>
      </c>
      <c r="AJ513">
        <v>49.09</v>
      </c>
      <c r="AK513">
        <v>27.55</v>
      </c>
      <c r="AL513">
        <v>33.06</v>
      </c>
      <c r="AM513">
        <v>4.5</v>
      </c>
      <c r="AN513">
        <v>745.2</v>
      </c>
      <c r="AO513">
        <v>0.95799999999999996</v>
      </c>
      <c r="AP513" s="1">
        <v>1467.79</v>
      </c>
      <c r="AQ513" s="1">
        <v>1990.39</v>
      </c>
      <c r="AR513" s="1">
        <v>6637.66</v>
      </c>
      <c r="AS513">
        <v>641.91999999999996</v>
      </c>
      <c r="AT513">
        <v>320.33999999999997</v>
      </c>
      <c r="AU513" s="1">
        <v>11058.11</v>
      </c>
      <c r="AV513" s="1">
        <v>5062.07</v>
      </c>
      <c r="AW513">
        <v>0.39350000000000002</v>
      </c>
      <c r="AX513" s="1">
        <v>5238.68</v>
      </c>
      <c r="AY513">
        <v>0.40720000000000001</v>
      </c>
      <c r="AZ513" s="1">
        <v>1735.93</v>
      </c>
      <c r="BA513">
        <v>0.13489999999999999</v>
      </c>
      <c r="BB513">
        <v>827.42</v>
      </c>
      <c r="BC513">
        <v>6.4299999999999996E-2</v>
      </c>
      <c r="BD513" s="1">
        <v>12864.11</v>
      </c>
      <c r="BE513" s="1">
        <v>4066.42</v>
      </c>
      <c r="BF513">
        <v>0.89800000000000002</v>
      </c>
      <c r="BG513">
        <v>0.52759999999999996</v>
      </c>
      <c r="BH513">
        <v>0.21590000000000001</v>
      </c>
      <c r="BI513">
        <v>0.21029999999999999</v>
      </c>
      <c r="BJ513">
        <v>2.76E-2</v>
      </c>
      <c r="BK513">
        <v>1.8599999999999998E-2</v>
      </c>
    </row>
    <row r="514" spans="1:63" x14ac:dyDescent="0.25">
      <c r="A514" t="s">
        <v>515</v>
      </c>
      <c r="B514">
        <v>48652</v>
      </c>
      <c r="C514">
        <v>204.14</v>
      </c>
      <c r="D514">
        <v>8.48</v>
      </c>
      <c r="E514" s="1">
        <v>1731.92</v>
      </c>
      <c r="F514" s="1">
        <v>1661.8</v>
      </c>
      <c r="G514">
        <v>1.6000000000000001E-3</v>
      </c>
      <c r="H514">
        <v>2.0000000000000001E-4</v>
      </c>
      <c r="I514">
        <v>5.0000000000000001E-3</v>
      </c>
      <c r="J514">
        <v>6.9999999999999999E-4</v>
      </c>
      <c r="K514">
        <v>9.2999999999999992E-3</v>
      </c>
      <c r="L514">
        <v>0.96260000000000001</v>
      </c>
      <c r="M514">
        <v>2.06E-2</v>
      </c>
      <c r="N514">
        <v>0.44469999999999998</v>
      </c>
      <c r="O514">
        <v>8.0000000000000004E-4</v>
      </c>
      <c r="P514">
        <v>0.1585</v>
      </c>
      <c r="Q514" s="1">
        <v>57318.36</v>
      </c>
      <c r="R514">
        <v>0.20030000000000001</v>
      </c>
      <c r="S514">
        <v>0.18909999999999999</v>
      </c>
      <c r="T514">
        <v>0.61060000000000003</v>
      </c>
      <c r="U514">
        <v>14.64</v>
      </c>
      <c r="V514" s="1">
        <v>72115.66</v>
      </c>
      <c r="W514">
        <v>113.52</v>
      </c>
      <c r="X514" s="1">
        <v>217254.98</v>
      </c>
      <c r="Y514">
        <v>0.57550000000000001</v>
      </c>
      <c r="Z514">
        <v>0.14269999999999999</v>
      </c>
      <c r="AA514">
        <v>0.28179999999999999</v>
      </c>
      <c r="AB514">
        <v>0.42449999999999999</v>
      </c>
      <c r="AC514">
        <v>217.25</v>
      </c>
      <c r="AD514" s="1">
        <v>5871.32</v>
      </c>
      <c r="AE514">
        <v>414.48</v>
      </c>
      <c r="AF514" s="1">
        <v>178535.41</v>
      </c>
      <c r="AG514" t="s">
        <v>3</v>
      </c>
      <c r="AH514" s="1">
        <v>34313</v>
      </c>
      <c r="AI514" s="1">
        <v>56030.97</v>
      </c>
      <c r="AJ514">
        <v>33.97</v>
      </c>
      <c r="AK514">
        <v>22.73</v>
      </c>
      <c r="AL514">
        <v>26.29</v>
      </c>
      <c r="AM514">
        <v>4.3600000000000003</v>
      </c>
      <c r="AN514" s="1">
        <v>1290.8499999999999</v>
      </c>
      <c r="AO514">
        <v>0.94089999999999996</v>
      </c>
      <c r="AP514" s="1">
        <v>1664.15</v>
      </c>
      <c r="AQ514" s="1">
        <v>2495.94</v>
      </c>
      <c r="AR514" s="1">
        <v>7149.8</v>
      </c>
      <c r="AS514">
        <v>635.42999999999995</v>
      </c>
      <c r="AT514">
        <v>367.05</v>
      </c>
      <c r="AU514" s="1">
        <v>12312.36</v>
      </c>
      <c r="AV514" s="1">
        <v>7131.99</v>
      </c>
      <c r="AW514">
        <v>0.47920000000000001</v>
      </c>
      <c r="AX514" s="1">
        <v>5349.87</v>
      </c>
      <c r="AY514">
        <v>0.3594</v>
      </c>
      <c r="AZ514" s="1">
        <v>1392.59</v>
      </c>
      <c r="BA514">
        <v>9.3600000000000003E-2</v>
      </c>
      <c r="BB514" s="1">
        <v>1009.07</v>
      </c>
      <c r="BC514">
        <v>6.7799999999999999E-2</v>
      </c>
      <c r="BD514" s="1">
        <v>14883.51</v>
      </c>
      <c r="BE514" s="1">
        <v>5935.9</v>
      </c>
      <c r="BF514">
        <v>1.7334000000000001</v>
      </c>
      <c r="BG514">
        <v>0.50829999999999997</v>
      </c>
      <c r="BH514">
        <v>0.24479999999999999</v>
      </c>
      <c r="BI514">
        <v>0.19089999999999999</v>
      </c>
      <c r="BJ514">
        <v>3.5799999999999998E-2</v>
      </c>
      <c r="BK514">
        <v>2.0199999999999999E-2</v>
      </c>
    </row>
    <row r="515" spans="1:63" x14ac:dyDescent="0.25">
      <c r="A515" t="s">
        <v>516</v>
      </c>
      <c r="B515">
        <v>44867</v>
      </c>
      <c r="C515">
        <v>23.48</v>
      </c>
      <c r="D515">
        <v>257.89</v>
      </c>
      <c r="E515" s="1">
        <v>6054.3</v>
      </c>
      <c r="F515" s="1">
        <v>6004.55</v>
      </c>
      <c r="G515">
        <v>0.1106</v>
      </c>
      <c r="H515">
        <v>8.9999999999999998E-4</v>
      </c>
      <c r="I515">
        <v>7.46E-2</v>
      </c>
      <c r="J515">
        <v>1.1999999999999999E-3</v>
      </c>
      <c r="K515">
        <v>5.4199999999999998E-2</v>
      </c>
      <c r="L515">
        <v>0.70350000000000001</v>
      </c>
      <c r="M515">
        <v>5.4899999999999997E-2</v>
      </c>
      <c r="N515">
        <v>0.1401</v>
      </c>
      <c r="O515">
        <v>4.3999999999999997E-2</v>
      </c>
      <c r="P515">
        <v>0.12230000000000001</v>
      </c>
      <c r="Q515" s="1">
        <v>78811.73</v>
      </c>
      <c r="R515">
        <v>0.14710000000000001</v>
      </c>
      <c r="S515">
        <v>0.19220000000000001</v>
      </c>
      <c r="T515">
        <v>0.66069999999999995</v>
      </c>
      <c r="U515">
        <v>34.15</v>
      </c>
      <c r="V515" s="1">
        <v>103536.31</v>
      </c>
      <c r="W515">
        <v>175.63</v>
      </c>
      <c r="X515" s="1">
        <v>240956.45</v>
      </c>
      <c r="Y515">
        <v>0.76290000000000002</v>
      </c>
      <c r="Z515">
        <v>0.21060000000000001</v>
      </c>
      <c r="AA515">
        <v>2.6499999999999999E-2</v>
      </c>
      <c r="AB515">
        <v>0.23710000000000001</v>
      </c>
      <c r="AC515">
        <v>240.96</v>
      </c>
      <c r="AD515" s="1">
        <v>10944.36</v>
      </c>
      <c r="AE515" s="1">
        <v>1024.32</v>
      </c>
      <c r="AF515" s="1">
        <v>260373.33</v>
      </c>
      <c r="AG515" t="s">
        <v>3</v>
      </c>
      <c r="AH515" s="1">
        <v>56141</v>
      </c>
      <c r="AI515" s="1">
        <v>116681.69</v>
      </c>
      <c r="AJ515">
        <v>77.87</v>
      </c>
      <c r="AK515">
        <v>42.1</v>
      </c>
      <c r="AL515">
        <v>49.27</v>
      </c>
      <c r="AM515">
        <v>5.03</v>
      </c>
      <c r="AN515" s="1">
        <v>2072.36</v>
      </c>
      <c r="AO515">
        <v>0.63890000000000002</v>
      </c>
      <c r="AP515" s="1">
        <v>1551.72</v>
      </c>
      <c r="AQ515" s="1">
        <v>2026.46</v>
      </c>
      <c r="AR515" s="1">
        <v>8278.69</v>
      </c>
      <c r="AS515">
        <v>946.96</v>
      </c>
      <c r="AT515">
        <v>443.44</v>
      </c>
      <c r="AU515" s="1">
        <v>13247.28</v>
      </c>
      <c r="AV515" s="1">
        <v>2726.68</v>
      </c>
      <c r="AW515">
        <v>0.19289999999999999</v>
      </c>
      <c r="AX515" s="1">
        <v>9752.91</v>
      </c>
      <c r="AY515">
        <v>0.69</v>
      </c>
      <c r="AZ515" s="1">
        <v>1189.42</v>
      </c>
      <c r="BA515">
        <v>8.4199999999999997E-2</v>
      </c>
      <c r="BB515">
        <v>465.1</v>
      </c>
      <c r="BC515">
        <v>3.2899999999999999E-2</v>
      </c>
      <c r="BD515" s="1">
        <v>14134.11</v>
      </c>
      <c r="BE515" s="1">
        <v>1278.55</v>
      </c>
      <c r="BF515">
        <v>0.1236</v>
      </c>
      <c r="BG515">
        <v>0.62060000000000004</v>
      </c>
      <c r="BH515">
        <v>0.23200000000000001</v>
      </c>
      <c r="BI515">
        <v>0.107</v>
      </c>
      <c r="BJ515">
        <v>2.4400000000000002E-2</v>
      </c>
      <c r="BK515">
        <v>1.61E-2</v>
      </c>
    </row>
    <row r="516" spans="1:63" x14ac:dyDescent="0.25">
      <c r="A516" t="s">
        <v>517</v>
      </c>
      <c r="B516">
        <v>44875</v>
      </c>
      <c r="C516">
        <v>29.86</v>
      </c>
      <c r="D516">
        <v>225</v>
      </c>
      <c r="E516" s="1">
        <v>6717.73</v>
      </c>
      <c r="F516" s="1">
        <v>6634.09</v>
      </c>
      <c r="G516">
        <v>5.1799999999999999E-2</v>
      </c>
      <c r="H516">
        <v>8.9999999999999998E-4</v>
      </c>
      <c r="I516">
        <v>8.8499999999999995E-2</v>
      </c>
      <c r="J516">
        <v>1.2999999999999999E-3</v>
      </c>
      <c r="K516">
        <v>5.2499999999999998E-2</v>
      </c>
      <c r="L516">
        <v>0.753</v>
      </c>
      <c r="M516">
        <v>5.21E-2</v>
      </c>
      <c r="N516">
        <v>0.20419999999999999</v>
      </c>
      <c r="O516">
        <v>3.4200000000000001E-2</v>
      </c>
      <c r="P516">
        <v>0.13420000000000001</v>
      </c>
      <c r="Q516" s="1">
        <v>75813.320000000007</v>
      </c>
      <c r="R516">
        <v>0.15509999999999999</v>
      </c>
      <c r="S516">
        <v>0.19589999999999999</v>
      </c>
      <c r="T516">
        <v>0.64900000000000002</v>
      </c>
      <c r="U516">
        <v>38.06</v>
      </c>
      <c r="V516" s="1">
        <v>100430.17</v>
      </c>
      <c r="W516">
        <v>174.5</v>
      </c>
      <c r="X516" s="1">
        <v>221124.87</v>
      </c>
      <c r="Y516">
        <v>0.76149999999999995</v>
      </c>
      <c r="Z516">
        <v>0.2087</v>
      </c>
      <c r="AA516">
        <v>2.98E-2</v>
      </c>
      <c r="AB516">
        <v>0.23849999999999999</v>
      </c>
      <c r="AC516">
        <v>221.12</v>
      </c>
      <c r="AD516" s="1">
        <v>9638.01</v>
      </c>
      <c r="AE516">
        <v>953.67</v>
      </c>
      <c r="AF516" s="1">
        <v>229648.1</v>
      </c>
      <c r="AG516" t="s">
        <v>3</v>
      </c>
      <c r="AH516" s="1">
        <v>47616</v>
      </c>
      <c r="AI516" s="1">
        <v>88692.42</v>
      </c>
      <c r="AJ516">
        <v>74.400000000000006</v>
      </c>
      <c r="AK516">
        <v>40.61</v>
      </c>
      <c r="AL516">
        <v>46.52</v>
      </c>
      <c r="AM516">
        <v>4.8</v>
      </c>
      <c r="AN516" s="1">
        <v>1663.11</v>
      </c>
      <c r="AO516">
        <v>0.7722</v>
      </c>
      <c r="AP516" s="1">
        <v>1502.08</v>
      </c>
      <c r="AQ516" s="1">
        <v>2056.87</v>
      </c>
      <c r="AR516" s="1">
        <v>7639.61</v>
      </c>
      <c r="AS516">
        <v>874.11</v>
      </c>
      <c r="AT516">
        <v>466.41</v>
      </c>
      <c r="AU516" s="1">
        <v>12539.09</v>
      </c>
      <c r="AV516" s="1">
        <v>3313.17</v>
      </c>
      <c r="AW516">
        <v>0.24790000000000001</v>
      </c>
      <c r="AX516" s="1">
        <v>8605.9699999999993</v>
      </c>
      <c r="AY516">
        <v>0.64410000000000001</v>
      </c>
      <c r="AZ516">
        <v>929.83</v>
      </c>
      <c r="BA516">
        <v>6.9599999999999995E-2</v>
      </c>
      <c r="BB516">
        <v>513.27</v>
      </c>
      <c r="BC516">
        <v>3.8399999999999997E-2</v>
      </c>
      <c r="BD516" s="1">
        <v>13362.23</v>
      </c>
      <c r="BE516" s="1">
        <v>1984.53</v>
      </c>
      <c r="BF516">
        <v>0.254</v>
      </c>
      <c r="BG516">
        <v>0.59899999999999998</v>
      </c>
      <c r="BH516">
        <v>0.2366</v>
      </c>
      <c r="BI516">
        <v>0.123</v>
      </c>
      <c r="BJ516">
        <v>2.4199999999999999E-2</v>
      </c>
      <c r="BK516">
        <v>1.7100000000000001E-2</v>
      </c>
    </row>
    <row r="517" spans="1:63" x14ac:dyDescent="0.25">
      <c r="A517" t="s">
        <v>518</v>
      </c>
      <c r="B517">
        <v>47969</v>
      </c>
      <c r="C517">
        <v>129.05000000000001</v>
      </c>
      <c r="D517">
        <v>8.76</v>
      </c>
      <c r="E517" s="1">
        <v>1130.3</v>
      </c>
      <c r="F517" s="1">
        <v>1082.48</v>
      </c>
      <c r="G517">
        <v>1.4E-3</v>
      </c>
      <c r="H517">
        <v>0</v>
      </c>
      <c r="I517">
        <v>5.5999999999999999E-3</v>
      </c>
      <c r="J517">
        <v>6.9999999999999999E-4</v>
      </c>
      <c r="K517">
        <v>6.8999999999999999E-3</v>
      </c>
      <c r="L517">
        <v>0.96750000000000003</v>
      </c>
      <c r="M517">
        <v>1.7899999999999999E-2</v>
      </c>
      <c r="N517">
        <v>0.82809999999999995</v>
      </c>
      <c r="O517">
        <v>1E-4</v>
      </c>
      <c r="P517">
        <v>0.17169999999999999</v>
      </c>
      <c r="Q517" s="1">
        <v>56273.66</v>
      </c>
      <c r="R517">
        <v>0.2024</v>
      </c>
      <c r="S517">
        <v>0.17549999999999999</v>
      </c>
      <c r="T517">
        <v>0.622</v>
      </c>
      <c r="U517">
        <v>11.41</v>
      </c>
      <c r="V517" s="1">
        <v>73264.42</v>
      </c>
      <c r="W517">
        <v>94.87</v>
      </c>
      <c r="X517" s="1">
        <v>139312.73000000001</v>
      </c>
      <c r="Y517">
        <v>0.5857</v>
      </c>
      <c r="Z517">
        <v>7.4999999999999997E-2</v>
      </c>
      <c r="AA517">
        <v>0.33929999999999999</v>
      </c>
      <c r="AB517">
        <v>0.4143</v>
      </c>
      <c r="AC517">
        <v>139.31</v>
      </c>
      <c r="AD517" s="1">
        <v>3206.1</v>
      </c>
      <c r="AE517">
        <v>282.11</v>
      </c>
      <c r="AF517" s="1">
        <v>116174.75</v>
      </c>
      <c r="AG517" t="s">
        <v>3</v>
      </c>
      <c r="AH517" s="1">
        <v>31543</v>
      </c>
      <c r="AI517" s="1">
        <v>46978.23</v>
      </c>
      <c r="AJ517">
        <v>26.77</v>
      </c>
      <c r="AK517">
        <v>21.73</v>
      </c>
      <c r="AL517">
        <v>23.05</v>
      </c>
      <c r="AM517">
        <v>3.82</v>
      </c>
      <c r="AN517" s="1">
        <v>1415.76</v>
      </c>
      <c r="AO517">
        <v>0.81430000000000002</v>
      </c>
      <c r="AP517" s="1">
        <v>1815.71</v>
      </c>
      <c r="AQ517" s="1">
        <v>2983.6</v>
      </c>
      <c r="AR517" s="1">
        <v>7834.91</v>
      </c>
      <c r="AS517">
        <v>695.76</v>
      </c>
      <c r="AT517">
        <v>364.91</v>
      </c>
      <c r="AU517" s="1">
        <v>13694.91</v>
      </c>
      <c r="AV517" s="1">
        <v>10579.3</v>
      </c>
      <c r="AW517">
        <v>0.64939999999999998</v>
      </c>
      <c r="AX517" s="1">
        <v>2807.02</v>
      </c>
      <c r="AY517">
        <v>0.17230000000000001</v>
      </c>
      <c r="AZ517" s="1">
        <v>1334.52</v>
      </c>
      <c r="BA517">
        <v>8.1900000000000001E-2</v>
      </c>
      <c r="BB517" s="1">
        <v>1570.35</v>
      </c>
      <c r="BC517">
        <v>9.64E-2</v>
      </c>
      <c r="BD517" s="1">
        <v>16291.18</v>
      </c>
      <c r="BE517" s="1">
        <v>9269.39</v>
      </c>
      <c r="BF517">
        <v>4.1241000000000003</v>
      </c>
      <c r="BG517">
        <v>0.51139999999999997</v>
      </c>
      <c r="BH517">
        <v>0.24379999999999999</v>
      </c>
      <c r="BI517">
        <v>0.1857</v>
      </c>
      <c r="BJ517">
        <v>3.7600000000000001E-2</v>
      </c>
      <c r="BK517">
        <v>2.1600000000000001E-2</v>
      </c>
    </row>
    <row r="518" spans="1:63" x14ac:dyDescent="0.25">
      <c r="A518" t="s">
        <v>519</v>
      </c>
      <c r="B518">
        <v>46151</v>
      </c>
      <c r="C518">
        <v>59.86</v>
      </c>
      <c r="D518">
        <v>42.8</v>
      </c>
      <c r="E518" s="1">
        <v>2562.0500000000002</v>
      </c>
      <c r="F518" s="1">
        <v>2465.6999999999998</v>
      </c>
      <c r="G518">
        <v>1.3100000000000001E-2</v>
      </c>
      <c r="H518">
        <v>8.0000000000000004E-4</v>
      </c>
      <c r="I518">
        <v>1.9300000000000001E-2</v>
      </c>
      <c r="J518">
        <v>1.2999999999999999E-3</v>
      </c>
      <c r="K518">
        <v>3.5400000000000001E-2</v>
      </c>
      <c r="L518">
        <v>0.88780000000000003</v>
      </c>
      <c r="M518">
        <v>4.2299999999999997E-2</v>
      </c>
      <c r="N518">
        <v>0.34589999999999999</v>
      </c>
      <c r="O518">
        <v>1.32E-2</v>
      </c>
      <c r="P518">
        <v>0.1384</v>
      </c>
      <c r="Q518" s="1">
        <v>62692.17</v>
      </c>
      <c r="R518">
        <v>0.18720000000000001</v>
      </c>
      <c r="S518">
        <v>0.1807</v>
      </c>
      <c r="T518">
        <v>0.6321</v>
      </c>
      <c r="U518">
        <v>16.239999999999998</v>
      </c>
      <c r="V518" s="1">
        <v>82834.87</v>
      </c>
      <c r="W518">
        <v>152.37</v>
      </c>
      <c r="X518" s="1">
        <v>183595.02</v>
      </c>
      <c r="Y518">
        <v>0.74970000000000003</v>
      </c>
      <c r="Z518">
        <v>0.17069999999999999</v>
      </c>
      <c r="AA518">
        <v>7.9600000000000004E-2</v>
      </c>
      <c r="AB518">
        <v>0.25030000000000002</v>
      </c>
      <c r="AC518">
        <v>183.6</v>
      </c>
      <c r="AD518" s="1">
        <v>5972.59</v>
      </c>
      <c r="AE518">
        <v>622.34</v>
      </c>
      <c r="AF518" s="1">
        <v>173326.44</v>
      </c>
      <c r="AG518" t="s">
        <v>3</v>
      </c>
      <c r="AH518" s="1">
        <v>38517</v>
      </c>
      <c r="AI518" s="1">
        <v>64760.23</v>
      </c>
      <c r="AJ518">
        <v>50.65</v>
      </c>
      <c r="AK518">
        <v>30.78</v>
      </c>
      <c r="AL518">
        <v>36.69</v>
      </c>
      <c r="AM518">
        <v>4.51</v>
      </c>
      <c r="AN518" s="1">
        <v>1547.5</v>
      </c>
      <c r="AO518">
        <v>0.89749999999999996</v>
      </c>
      <c r="AP518" s="1">
        <v>1369.93</v>
      </c>
      <c r="AQ518" s="1">
        <v>1818.59</v>
      </c>
      <c r="AR518" s="1">
        <v>6391.18</v>
      </c>
      <c r="AS518">
        <v>632.30999999999995</v>
      </c>
      <c r="AT518">
        <v>348.71</v>
      </c>
      <c r="AU518" s="1">
        <v>10560.72</v>
      </c>
      <c r="AV518" s="1">
        <v>4445.37</v>
      </c>
      <c r="AW518">
        <v>0.37130000000000002</v>
      </c>
      <c r="AX518" s="1">
        <v>5677.3</v>
      </c>
      <c r="AY518">
        <v>0.47420000000000001</v>
      </c>
      <c r="AZ518" s="1">
        <v>1196.1500000000001</v>
      </c>
      <c r="BA518">
        <v>9.9900000000000003E-2</v>
      </c>
      <c r="BB518">
        <v>654.17999999999995</v>
      </c>
      <c r="BC518">
        <v>5.4600000000000003E-2</v>
      </c>
      <c r="BD518" s="1">
        <v>11973</v>
      </c>
      <c r="BE518" s="1">
        <v>3249.24</v>
      </c>
      <c r="BF518">
        <v>0.65739999999999998</v>
      </c>
      <c r="BG518">
        <v>0.54649999999999999</v>
      </c>
      <c r="BH518">
        <v>0.21990000000000001</v>
      </c>
      <c r="BI518">
        <v>0.187</v>
      </c>
      <c r="BJ518">
        <v>2.6200000000000001E-2</v>
      </c>
      <c r="BK518">
        <v>2.0500000000000001E-2</v>
      </c>
    </row>
    <row r="519" spans="1:63" x14ac:dyDescent="0.25">
      <c r="A519" t="s">
        <v>520</v>
      </c>
      <c r="B519">
        <v>44883</v>
      </c>
      <c r="C519">
        <v>24.81</v>
      </c>
      <c r="D519">
        <v>123.43</v>
      </c>
      <c r="E519" s="1">
        <v>3062.34</v>
      </c>
      <c r="F519" s="1">
        <v>2942.18</v>
      </c>
      <c r="G519">
        <v>2.3E-2</v>
      </c>
      <c r="H519">
        <v>1.1000000000000001E-3</v>
      </c>
      <c r="I519">
        <v>4.24E-2</v>
      </c>
      <c r="J519">
        <v>1.2999999999999999E-3</v>
      </c>
      <c r="K519">
        <v>4.8800000000000003E-2</v>
      </c>
      <c r="L519">
        <v>0.83520000000000005</v>
      </c>
      <c r="M519">
        <v>4.8300000000000003E-2</v>
      </c>
      <c r="N519">
        <v>0.26729999999999998</v>
      </c>
      <c r="O519">
        <v>1.77E-2</v>
      </c>
      <c r="P519">
        <v>0.13289999999999999</v>
      </c>
      <c r="Q519" s="1">
        <v>67851.740000000005</v>
      </c>
      <c r="R519">
        <v>0.17530000000000001</v>
      </c>
      <c r="S519">
        <v>0.183</v>
      </c>
      <c r="T519">
        <v>0.64170000000000005</v>
      </c>
      <c r="U519">
        <v>19.91</v>
      </c>
      <c r="V519" s="1">
        <v>88959.08</v>
      </c>
      <c r="W519">
        <v>149.96</v>
      </c>
      <c r="X519" s="1">
        <v>202182.88</v>
      </c>
      <c r="Y519">
        <v>0.75880000000000003</v>
      </c>
      <c r="Z519">
        <v>0.1983</v>
      </c>
      <c r="AA519">
        <v>4.2900000000000001E-2</v>
      </c>
      <c r="AB519">
        <v>0.2412</v>
      </c>
      <c r="AC519">
        <v>202.18</v>
      </c>
      <c r="AD519" s="1">
        <v>8045.26</v>
      </c>
      <c r="AE519">
        <v>853.26</v>
      </c>
      <c r="AF519" s="1">
        <v>189581.13</v>
      </c>
      <c r="AG519" t="s">
        <v>3</v>
      </c>
      <c r="AH519" s="1">
        <v>39522</v>
      </c>
      <c r="AI519" s="1">
        <v>68764.149999999994</v>
      </c>
      <c r="AJ519">
        <v>65.89</v>
      </c>
      <c r="AK519">
        <v>38.17</v>
      </c>
      <c r="AL519">
        <v>44.05</v>
      </c>
      <c r="AM519">
        <v>4.97</v>
      </c>
      <c r="AN519" s="1">
        <v>2631.59</v>
      </c>
      <c r="AO519">
        <v>0.88500000000000001</v>
      </c>
      <c r="AP519" s="1">
        <v>1584.92</v>
      </c>
      <c r="AQ519" s="1">
        <v>1958.37</v>
      </c>
      <c r="AR519" s="1">
        <v>7000.25</v>
      </c>
      <c r="AS519">
        <v>682.32</v>
      </c>
      <c r="AT519">
        <v>319.08</v>
      </c>
      <c r="AU519" s="1">
        <v>11544.95</v>
      </c>
      <c r="AV519" s="1">
        <v>3902.69</v>
      </c>
      <c r="AW519">
        <v>0.30509999999999998</v>
      </c>
      <c r="AX519" s="1">
        <v>7282.75</v>
      </c>
      <c r="AY519">
        <v>0.56940000000000002</v>
      </c>
      <c r="AZ519" s="1">
        <v>1009.9</v>
      </c>
      <c r="BA519">
        <v>7.9000000000000001E-2</v>
      </c>
      <c r="BB519">
        <v>594.9</v>
      </c>
      <c r="BC519">
        <v>4.65E-2</v>
      </c>
      <c r="BD519" s="1">
        <v>12790.24</v>
      </c>
      <c r="BE519" s="1">
        <v>2407.8000000000002</v>
      </c>
      <c r="BF519">
        <v>0.39529999999999998</v>
      </c>
      <c r="BG519">
        <v>0.57179999999999997</v>
      </c>
      <c r="BH519">
        <v>0.22470000000000001</v>
      </c>
      <c r="BI519">
        <v>0.1643</v>
      </c>
      <c r="BJ519">
        <v>2.4799999999999999E-2</v>
      </c>
      <c r="BK519">
        <v>1.43E-2</v>
      </c>
    </row>
    <row r="520" spans="1:63" x14ac:dyDescent="0.25">
      <c r="A520" t="s">
        <v>521</v>
      </c>
      <c r="B520">
        <v>49098</v>
      </c>
      <c r="C520">
        <v>93.05</v>
      </c>
      <c r="D520">
        <v>31.12</v>
      </c>
      <c r="E520" s="1">
        <v>2895.99</v>
      </c>
      <c r="F520" s="1">
        <v>2802.92</v>
      </c>
      <c r="G520">
        <v>1.11E-2</v>
      </c>
      <c r="H520">
        <v>5.9999999999999995E-4</v>
      </c>
      <c r="I520">
        <v>1.5599999999999999E-2</v>
      </c>
      <c r="J520">
        <v>1.1999999999999999E-3</v>
      </c>
      <c r="K520">
        <v>0.03</v>
      </c>
      <c r="L520">
        <v>0.90069999999999995</v>
      </c>
      <c r="M520">
        <v>4.0800000000000003E-2</v>
      </c>
      <c r="N520">
        <v>0.30509999999999998</v>
      </c>
      <c r="O520">
        <v>6.8999999999999999E-3</v>
      </c>
      <c r="P520">
        <v>0.1394</v>
      </c>
      <c r="Q520" s="1">
        <v>63749.62</v>
      </c>
      <c r="R520">
        <v>0.2132</v>
      </c>
      <c r="S520">
        <v>0.2026</v>
      </c>
      <c r="T520">
        <v>0.58420000000000005</v>
      </c>
      <c r="U520">
        <v>18.43</v>
      </c>
      <c r="V520" s="1">
        <v>83832.58</v>
      </c>
      <c r="W520">
        <v>151.83000000000001</v>
      </c>
      <c r="X520" s="1">
        <v>182551.74</v>
      </c>
      <c r="Y520">
        <v>0.73740000000000006</v>
      </c>
      <c r="Z520">
        <v>0.14099999999999999</v>
      </c>
      <c r="AA520">
        <v>0.1216</v>
      </c>
      <c r="AB520">
        <v>0.2626</v>
      </c>
      <c r="AC520">
        <v>182.55</v>
      </c>
      <c r="AD520" s="1">
        <v>5401</v>
      </c>
      <c r="AE520">
        <v>549.32000000000005</v>
      </c>
      <c r="AF520" s="1">
        <v>170137.55</v>
      </c>
      <c r="AG520" t="s">
        <v>3</v>
      </c>
      <c r="AH520" s="1">
        <v>39418</v>
      </c>
      <c r="AI520" s="1">
        <v>65334.71</v>
      </c>
      <c r="AJ520">
        <v>43.84</v>
      </c>
      <c r="AK520">
        <v>26.42</v>
      </c>
      <c r="AL520">
        <v>30.15</v>
      </c>
      <c r="AM520">
        <v>4</v>
      </c>
      <c r="AN520" s="1">
        <v>1486.22</v>
      </c>
      <c r="AO520">
        <v>0.90620000000000001</v>
      </c>
      <c r="AP520" s="1">
        <v>1298.19</v>
      </c>
      <c r="AQ520" s="1">
        <v>1930.41</v>
      </c>
      <c r="AR520" s="1">
        <v>6503.6</v>
      </c>
      <c r="AS520">
        <v>664.93</v>
      </c>
      <c r="AT520">
        <v>314.07</v>
      </c>
      <c r="AU520" s="1">
        <v>10711.2</v>
      </c>
      <c r="AV520" s="1">
        <v>4931.18</v>
      </c>
      <c r="AW520">
        <v>0.41349999999999998</v>
      </c>
      <c r="AX520" s="1">
        <v>5209.87</v>
      </c>
      <c r="AY520">
        <v>0.43680000000000002</v>
      </c>
      <c r="AZ520" s="1">
        <v>1182.1199999999999</v>
      </c>
      <c r="BA520">
        <v>9.9099999999999994E-2</v>
      </c>
      <c r="BB520">
        <v>603.46</v>
      </c>
      <c r="BC520">
        <v>5.0599999999999999E-2</v>
      </c>
      <c r="BD520" s="1">
        <v>11926.63</v>
      </c>
      <c r="BE520" s="1">
        <v>3887.6</v>
      </c>
      <c r="BF520">
        <v>0.84450000000000003</v>
      </c>
      <c r="BG520">
        <v>0.55940000000000001</v>
      </c>
      <c r="BH520">
        <v>0.22919999999999999</v>
      </c>
      <c r="BI520">
        <v>0.17</v>
      </c>
      <c r="BJ520">
        <v>2.7900000000000001E-2</v>
      </c>
      <c r="BK520">
        <v>1.35E-2</v>
      </c>
    </row>
    <row r="521" spans="1:63" x14ac:dyDescent="0.25">
      <c r="A521" t="s">
        <v>522</v>
      </c>
      <c r="B521">
        <v>46243</v>
      </c>
      <c r="C521">
        <v>49.71</v>
      </c>
      <c r="D521">
        <v>50.81</v>
      </c>
      <c r="E521" s="1">
        <v>2526.09</v>
      </c>
      <c r="F521" s="1">
        <v>2394.1999999999998</v>
      </c>
      <c r="G521">
        <v>8.3999999999999995E-3</v>
      </c>
      <c r="H521">
        <v>6.9999999999999999E-4</v>
      </c>
      <c r="I521">
        <v>2.92E-2</v>
      </c>
      <c r="J521">
        <v>8.9999999999999998E-4</v>
      </c>
      <c r="K521">
        <v>7.7899999999999997E-2</v>
      </c>
      <c r="L521">
        <v>0.82320000000000004</v>
      </c>
      <c r="M521">
        <v>5.9799999999999999E-2</v>
      </c>
      <c r="N521">
        <v>0.46750000000000003</v>
      </c>
      <c r="O521">
        <v>1.8499999999999999E-2</v>
      </c>
      <c r="P521">
        <v>0.14810000000000001</v>
      </c>
      <c r="Q521" s="1">
        <v>62026.46</v>
      </c>
      <c r="R521">
        <v>0.2019</v>
      </c>
      <c r="S521">
        <v>0.187</v>
      </c>
      <c r="T521">
        <v>0.61109999999999998</v>
      </c>
      <c r="U521">
        <v>17.45</v>
      </c>
      <c r="V521" s="1">
        <v>82551.73</v>
      </c>
      <c r="W521">
        <v>139.94</v>
      </c>
      <c r="X521" s="1">
        <v>147803.29</v>
      </c>
      <c r="Y521">
        <v>0.73860000000000003</v>
      </c>
      <c r="Z521">
        <v>0.19869999999999999</v>
      </c>
      <c r="AA521">
        <v>6.2700000000000006E-2</v>
      </c>
      <c r="AB521">
        <v>0.26140000000000002</v>
      </c>
      <c r="AC521">
        <v>147.80000000000001</v>
      </c>
      <c r="AD521" s="1">
        <v>4828.47</v>
      </c>
      <c r="AE521">
        <v>545.80999999999995</v>
      </c>
      <c r="AF521" s="1">
        <v>139603.56</v>
      </c>
      <c r="AG521" t="s">
        <v>3</v>
      </c>
      <c r="AH521" s="1">
        <v>32903</v>
      </c>
      <c r="AI521" s="1">
        <v>53481.94</v>
      </c>
      <c r="AJ521">
        <v>49.93</v>
      </c>
      <c r="AK521">
        <v>29.99</v>
      </c>
      <c r="AL521">
        <v>36.72</v>
      </c>
      <c r="AM521">
        <v>4.29</v>
      </c>
      <c r="AN521" s="1">
        <v>1223.3800000000001</v>
      </c>
      <c r="AO521">
        <v>1.0114000000000001</v>
      </c>
      <c r="AP521" s="1">
        <v>1467.95</v>
      </c>
      <c r="AQ521" s="1">
        <v>1916.63</v>
      </c>
      <c r="AR521" s="1">
        <v>6836.66</v>
      </c>
      <c r="AS521">
        <v>689.46</v>
      </c>
      <c r="AT521">
        <v>339.91</v>
      </c>
      <c r="AU521" s="1">
        <v>11250.61</v>
      </c>
      <c r="AV521" s="1">
        <v>5925.88</v>
      </c>
      <c r="AW521">
        <v>0.4657</v>
      </c>
      <c r="AX521" s="1">
        <v>4697.0200000000004</v>
      </c>
      <c r="AY521">
        <v>0.36909999999999998</v>
      </c>
      <c r="AZ521" s="1">
        <v>1233.55</v>
      </c>
      <c r="BA521">
        <v>9.69E-2</v>
      </c>
      <c r="BB521">
        <v>867.68</v>
      </c>
      <c r="BC521">
        <v>6.8199999999999997E-2</v>
      </c>
      <c r="BD521" s="1">
        <v>12724.13</v>
      </c>
      <c r="BE521" s="1">
        <v>4482.7700000000004</v>
      </c>
      <c r="BF521">
        <v>1.2335</v>
      </c>
      <c r="BG521">
        <v>0.53720000000000001</v>
      </c>
      <c r="BH521">
        <v>0.22009999999999999</v>
      </c>
      <c r="BI521">
        <v>0.20419999999999999</v>
      </c>
      <c r="BJ521">
        <v>2.35E-2</v>
      </c>
      <c r="BK521">
        <v>1.49E-2</v>
      </c>
    </row>
    <row r="522" spans="1:63" x14ac:dyDescent="0.25">
      <c r="A522" t="s">
        <v>523</v>
      </c>
      <c r="B522">
        <v>47399</v>
      </c>
      <c r="C522">
        <v>32.86</v>
      </c>
      <c r="D522">
        <v>83.39</v>
      </c>
      <c r="E522" s="1">
        <v>2740.03</v>
      </c>
      <c r="F522" s="1">
        <v>2649.95</v>
      </c>
      <c r="G522">
        <v>1.5900000000000001E-2</v>
      </c>
      <c r="H522">
        <v>6.9999999999999999E-4</v>
      </c>
      <c r="I522">
        <v>2.2700000000000001E-2</v>
      </c>
      <c r="J522">
        <v>1.1999999999999999E-3</v>
      </c>
      <c r="K522">
        <v>3.7999999999999999E-2</v>
      </c>
      <c r="L522">
        <v>0.88129999999999997</v>
      </c>
      <c r="M522">
        <v>4.0099999999999997E-2</v>
      </c>
      <c r="N522">
        <v>0.25259999999999999</v>
      </c>
      <c r="O522">
        <v>1.35E-2</v>
      </c>
      <c r="P522">
        <v>0.13270000000000001</v>
      </c>
      <c r="Q522" s="1">
        <v>63475.519999999997</v>
      </c>
      <c r="R522">
        <v>0.18229999999999999</v>
      </c>
      <c r="S522">
        <v>0.1986</v>
      </c>
      <c r="T522">
        <v>0.61909999999999998</v>
      </c>
      <c r="U522">
        <v>17.02</v>
      </c>
      <c r="V522" s="1">
        <v>87715.66</v>
      </c>
      <c r="W522">
        <v>157.66</v>
      </c>
      <c r="X522" s="1">
        <v>184372.31</v>
      </c>
      <c r="Y522">
        <v>0.77710000000000001</v>
      </c>
      <c r="Z522">
        <v>0.15090000000000001</v>
      </c>
      <c r="AA522">
        <v>7.1900000000000006E-2</v>
      </c>
      <c r="AB522">
        <v>0.22289999999999999</v>
      </c>
      <c r="AC522">
        <v>184.37</v>
      </c>
      <c r="AD522" s="1">
        <v>6374.9</v>
      </c>
      <c r="AE522">
        <v>723.05</v>
      </c>
      <c r="AF522" s="1">
        <v>174359.41</v>
      </c>
      <c r="AG522" t="s">
        <v>3</v>
      </c>
      <c r="AH522" s="1">
        <v>40505</v>
      </c>
      <c r="AI522" s="1">
        <v>71209</v>
      </c>
      <c r="AJ522">
        <v>52.09</v>
      </c>
      <c r="AK522">
        <v>32.86</v>
      </c>
      <c r="AL522">
        <v>37.409999999999997</v>
      </c>
      <c r="AM522">
        <v>4.92</v>
      </c>
      <c r="AN522" s="1">
        <v>1313.76</v>
      </c>
      <c r="AO522">
        <v>0.76649999999999996</v>
      </c>
      <c r="AP522" s="1">
        <v>1396.38</v>
      </c>
      <c r="AQ522" s="1">
        <v>1902.89</v>
      </c>
      <c r="AR522" s="1">
        <v>6264.64</v>
      </c>
      <c r="AS522">
        <v>647.41</v>
      </c>
      <c r="AT522">
        <v>286.7</v>
      </c>
      <c r="AU522" s="1">
        <v>10498.03</v>
      </c>
      <c r="AV522" s="1">
        <v>4341.71</v>
      </c>
      <c r="AW522">
        <v>0.37269999999999998</v>
      </c>
      <c r="AX522" s="1">
        <v>5747.57</v>
      </c>
      <c r="AY522">
        <v>0.49330000000000002</v>
      </c>
      <c r="AZ522" s="1">
        <v>1038.17</v>
      </c>
      <c r="BA522">
        <v>8.9099999999999999E-2</v>
      </c>
      <c r="BB522">
        <v>522.66999999999996</v>
      </c>
      <c r="BC522">
        <v>4.4900000000000002E-2</v>
      </c>
      <c r="BD522" s="1">
        <v>11650.12</v>
      </c>
      <c r="BE522" s="1">
        <v>2951.02</v>
      </c>
      <c r="BF522">
        <v>0.53410000000000002</v>
      </c>
      <c r="BG522">
        <v>0.56030000000000002</v>
      </c>
      <c r="BH522">
        <v>0.21840000000000001</v>
      </c>
      <c r="BI522">
        <v>0.17580000000000001</v>
      </c>
      <c r="BJ522">
        <v>2.8899999999999999E-2</v>
      </c>
      <c r="BK522">
        <v>1.67E-2</v>
      </c>
    </row>
    <row r="523" spans="1:63" x14ac:dyDescent="0.25">
      <c r="A523" t="s">
        <v>524</v>
      </c>
      <c r="B523">
        <v>44891</v>
      </c>
      <c r="C523">
        <v>45.38</v>
      </c>
      <c r="D523">
        <v>56.45</v>
      </c>
      <c r="E523" s="1">
        <v>2561.91</v>
      </c>
      <c r="F523" s="1">
        <v>2402.77</v>
      </c>
      <c r="G523">
        <v>7.9000000000000008E-3</v>
      </c>
      <c r="H523">
        <v>8.0000000000000004E-4</v>
      </c>
      <c r="I523">
        <v>1.9800000000000002E-2</v>
      </c>
      <c r="J523">
        <v>8.0000000000000004E-4</v>
      </c>
      <c r="K523">
        <v>5.6000000000000001E-2</v>
      </c>
      <c r="L523">
        <v>0.86</v>
      </c>
      <c r="M523">
        <v>5.4800000000000001E-2</v>
      </c>
      <c r="N523">
        <v>0.46250000000000002</v>
      </c>
      <c r="O523">
        <v>2.01E-2</v>
      </c>
      <c r="P523">
        <v>0.153</v>
      </c>
      <c r="Q523" s="1">
        <v>61075.1</v>
      </c>
      <c r="R523">
        <v>0.1792</v>
      </c>
      <c r="S523">
        <v>0.17219999999999999</v>
      </c>
      <c r="T523">
        <v>0.64859999999999995</v>
      </c>
      <c r="U523">
        <v>17.739999999999998</v>
      </c>
      <c r="V523" s="1">
        <v>83046.33</v>
      </c>
      <c r="W523">
        <v>139.30000000000001</v>
      </c>
      <c r="X523" s="1">
        <v>150438.13</v>
      </c>
      <c r="Y523">
        <v>0.7117</v>
      </c>
      <c r="Z523">
        <v>0.22070000000000001</v>
      </c>
      <c r="AA523">
        <v>6.7699999999999996E-2</v>
      </c>
      <c r="AB523">
        <v>0.2883</v>
      </c>
      <c r="AC523">
        <v>150.44</v>
      </c>
      <c r="AD523" s="1">
        <v>5147.78</v>
      </c>
      <c r="AE523">
        <v>539.09</v>
      </c>
      <c r="AF523" s="1">
        <v>138711.74</v>
      </c>
      <c r="AG523" t="s">
        <v>3</v>
      </c>
      <c r="AH523" s="1">
        <v>32545</v>
      </c>
      <c r="AI523" s="1">
        <v>52969.77</v>
      </c>
      <c r="AJ523">
        <v>53.86</v>
      </c>
      <c r="AK523">
        <v>31.08</v>
      </c>
      <c r="AL523">
        <v>38.380000000000003</v>
      </c>
      <c r="AM523">
        <v>4.0599999999999996</v>
      </c>
      <c r="AN523" s="1">
        <v>1170.2</v>
      </c>
      <c r="AO523">
        <v>1.0118</v>
      </c>
      <c r="AP523" s="1">
        <v>1510.91</v>
      </c>
      <c r="AQ523" s="1">
        <v>1843.99</v>
      </c>
      <c r="AR523" s="1">
        <v>6732.3</v>
      </c>
      <c r="AS523">
        <v>695.97</v>
      </c>
      <c r="AT523">
        <v>358.58</v>
      </c>
      <c r="AU523" s="1">
        <v>11141.75</v>
      </c>
      <c r="AV523" s="1">
        <v>5795.67</v>
      </c>
      <c r="AW523">
        <v>0.45750000000000002</v>
      </c>
      <c r="AX523" s="1">
        <v>4937.09</v>
      </c>
      <c r="AY523">
        <v>0.38969999999999999</v>
      </c>
      <c r="AZ523" s="1">
        <v>1067.6600000000001</v>
      </c>
      <c r="BA523">
        <v>8.43E-2</v>
      </c>
      <c r="BB523">
        <v>867.47</v>
      </c>
      <c r="BC523">
        <v>6.8500000000000005E-2</v>
      </c>
      <c r="BD523" s="1">
        <v>12667.89</v>
      </c>
      <c r="BE523" s="1">
        <v>4313.95</v>
      </c>
      <c r="BF523">
        <v>1.1776</v>
      </c>
      <c r="BG523">
        <v>0.5292</v>
      </c>
      <c r="BH523">
        <v>0.22370000000000001</v>
      </c>
      <c r="BI523">
        <v>0.2077</v>
      </c>
      <c r="BJ523">
        <v>2.3199999999999998E-2</v>
      </c>
      <c r="BK523">
        <v>1.61E-2</v>
      </c>
    </row>
    <row r="524" spans="1:63" x14ac:dyDescent="0.25">
      <c r="A524" t="s">
        <v>525</v>
      </c>
      <c r="B524">
        <v>45617</v>
      </c>
      <c r="C524">
        <v>43.29</v>
      </c>
      <c r="D524">
        <v>59.79</v>
      </c>
      <c r="E524" s="1">
        <v>2588.0300000000002</v>
      </c>
      <c r="F524" s="1">
        <v>2522.79</v>
      </c>
      <c r="G524">
        <v>1.2E-2</v>
      </c>
      <c r="H524">
        <v>5.9999999999999995E-4</v>
      </c>
      <c r="I524">
        <v>1.6199999999999999E-2</v>
      </c>
      <c r="J524">
        <v>1.1999999999999999E-3</v>
      </c>
      <c r="K524">
        <v>2.8400000000000002E-2</v>
      </c>
      <c r="L524">
        <v>0.90939999999999999</v>
      </c>
      <c r="M524">
        <v>3.2199999999999999E-2</v>
      </c>
      <c r="N524">
        <v>0.2321</v>
      </c>
      <c r="O524">
        <v>8.6999999999999994E-3</v>
      </c>
      <c r="P524">
        <v>0.1229</v>
      </c>
      <c r="Q524" s="1">
        <v>65660.490000000005</v>
      </c>
      <c r="R524">
        <v>0.1643</v>
      </c>
      <c r="S524">
        <v>0.18679999999999999</v>
      </c>
      <c r="T524">
        <v>0.64890000000000003</v>
      </c>
      <c r="U524">
        <v>15.57</v>
      </c>
      <c r="V524" s="1">
        <v>89915.68</v>
      </c>
      <c r="W524">
        <v>162.41999999999999</v>
      </c>
      <c r="X524" s="1">
        <v>200486.07</v>
      </c>
      <c r="Y524">
        <v>0.79379999999999995</v>
      </c>
      <c r="Z524">
        <v>0.14149999999999999</v>
      </c>
      <c r="AA524">
        <v>6.4699999999999994E-2</v>
      </c>
      <c r="AB524">
        <v>0.20619999999999999</v>
      </c>
      <c r="AC524">
        <v>200.49</v>
      </c>
      <c r="AD524" s="1">
        <v>6886.29</v>
      </c>
      <c r="AE524">
        <v>765.59</v>
      </c>
      <c r="AF524" s="1">
        <v>191133.63</v>
      </c>
      <c r="AG524" t="s">
        <v>3</v>
      </c>
      <c r="AH524" s="1">
        <v>41470</v>
      </c>
      <c r="AI524" s="1">
        <v>76838.820000000007</v>
      </c>
      <c r="AJ524">
        <v>56.75</v>
      </c>
      <c r="AK524">
        <v>32.54</v>
      </c>
      <c r="AL524">
        <v>35.97</v>
      </c>
      <c r="AM524">
        <v>4.67</v>
      </c>
      <c r="AN524" s="1">
        <v>1642.72</v>
      </c>
      <c r="AO524">
        <v>0.84179999999999999</v>
      </c>
      <c r="AP524" s="1">
        <v>1457.2</v>
      </c>
      <c r="AQ524" s="1">
        <v>1987.51</v>
      </c>
      <c r="AR524" s="1">
        <v>6614.36</v>
      </c>
      <c r="AS524">
        <v>692.42</v>
      </c>
      <c r="AT524">
        <v>313.04000000000002</v>
      </c>
      <c r="AU524" s="1">
        <v>11064.52</v>
      </c>
      <c r="AV524" s="1">
        <v>4108.76</v>
      </c>
      <c r="AW524">
        <v>0.34179999999999999</v>
      </c>
      <c r="AX524" s="1">
        <v>6324.9</v>
      </c>
      <c r="AY524">
        <v>0.5262</v>
      </c>
      <c r="AZ524" s="1">
        <v>1077.9000000000001</v>
      </c>
      <c r="BA524">
        <v>8.9700000000000002E-2</v>
      </c>
      <c r="BB524">
        <v>509.45</v>
      </c>
      <c r="BC524">
        <v>4.24E-2</v>
      </c>
      <c r="BD524" s="1">
        <v>12021.02</v>
      </c>
      <c r="BE524" s="1">
        <v>2922.43</v>
      </c>
      <c r="BF524">
        <v>0.44969999999999999</v>
      </c>
      <c r="BG524">
        <v>0.56869999999999998</v>
      </c>
      <c r="BH524">
        <v>0.22140000000000001</v>
      </c>
      <c r="BI524">
        <v>0.16370000000000001</v>
      </c>
      <c r="BJ524">
        <v>2.8400000000000002E-2</v>
      </c>
      <c r="BK524">
        <v>1.77E-2</v>
      </c>
    </row>
    <row r="525" spans="1:63" x14ac:dyDescent="0.25">
      <c r="A525" t="s">
        <v>526</v>
      </c>
      <c r="B525">
        <v>44909</v>
      </c>
      <c r="C525">
        <v>43.71</v>
      </c>
      <c r="D525">
        <v>419.65</v>
      </c>
      <c r="E525" s="1">
        <v>18344.59</v>
      </c>
      <c r="F525" s="1">
        <v>13694.95</v>
      </c>
      <c r="G525">
        <v>2.0799999999999999E-2</v>
      </c>
      <c r="H525">
        <v>1.1000000000000001E-3</v>
      </c>
      <c r="I525">
        <v>0.46339999999999998</v>
      </c>
      <c r="J525">
        <v>1.5E-3</v>
      </c>
      <c r="K525">
        <v>0.12470000000000001</v>
      </c>
      <c r="L525">
        <v>0.30909999999999999</v>
      </c>
      <c r="M525">
        <v>7.9299999999999995E-2</v>
      </c>
      <c r="N525">
        <v>0.85509999999999997</v>
      </c>
      <c r="O525">
        <v>9.0399999999999994E-2</v>
      </c>
      <c r="P525">
        <v>0.19170000000000001</v>
      </c>
      <c r="Q525" s="1">
        <v>67239.91</v>
      </c>
      <c r="R525">
        <v>0.2878</v>
      </c>
      <c r="S525">
        <v>0.18240000000000001</v>
      </c>
      <c r="T525">
        <v>0.52980000000000005</v>
      </c>
      <c r="U525">
        <v>130.32</v>
      </c>
      <c r="V525" s="1">
        <v>87577.09</v>
      </c>
      <c r="W525">
        <v>140.06</v>
      </c>
      <c r="X525" s="1">
        <v>106077.17</v>
      </c>
      <c r="Y525">
        <v>0.58840000000000003</v>
      </c>
      <c r="Z525">
        <v>0.34420000000000001</v>
      </c>
      <c r="AA525">
        <v>6.7400000000000002E-2</v>
      </c>
      <c r="AB525">
        <v>0.41160000000000002</v>
      </c>
      <c r="AC525">
        <v>106.08</v>
      </c>
      <c r="AD525" s="1">
        <v>5093.6400000000003</v>
      </c>
      <c r="AE525">
        <v>459.69</v>
      </c>
      <c r="AF525" s="1">
        <v>82367.88</v>
      </c>
      <c r="AG525" t="s">
        <v>3</v>
      </c>
      <c r="AH525" s="1">
        <v>27670</v>
      </c>
      <c r="AI525" s="1">
        <v>47672.18</v>
      </c>
      <c r="AJ525">
        <v>66.27</v>
      </c>
      <c r="AK525">
        <v>42.98</v>
      </c>
      <c r="AL525">
        <v>51.78</v>
      </c>
      <c r="AM525">
        <v>4.4000000000000004</v>
      </c>
      <c r="AN525">
        <v>0</v>
      </c>
      <c r="AO525">
        <v>1.0737000000000001</v>
      </c>
      <c r="AP525" s="1">
        <v>2118.52</v>
      </c>
      <c r="AQ525" s="1">
        <v>2829.59</v>
      </c>
      <c r="AR525" s="1">
        <v>8162.86</v>
      </c>
      <c r="AS525" s="1">
        <v>1060.06</v>
      </c>
      <c r="AT525">
        <v>632.35</v>
      </c>
      <c r="AU525" s="1">
        <v>14803.39</v>
      </c>
      <c r="AV525" s="1">
        <v>9905.57</v>
      </c>
      <c r="AW525">
        <v>0.51949999999999996</v>
      </c>
      <c r="AX525" s="1">
        <v>6487.62</v>
      </c>
      <c r="AY525">
        <v>0.3402</v>
      </c>
      <c r="AZ525">
        <v>774.82</v>
      </c>
      <c r="BA525">
        <v>4.0599999999999997E-2</v>
      </c>
      <c r="BB525" s="1">
        <v>1900.45</v>
      </c>
      <c r="BC525">
        <v>9.9699999999999997E-2</v>
      </c>
      <c r="BD525" s="1">
        <v>19068.45</v>
      </c>
      <c r="BE525" s="1">
        <v>4648.71</v>
      </c>
      <c r="BF525">
        <v>1.6115999999999999</v>
      </c>
      <c r="BG525">
        <v>0.47139999999999999</v>
      </c>
      <c r="BH525">
        <v>0.18390000000000001</v>
      </c>
      <c r="BI525">
        <v>0.31080000000000002</v>
      </c>
      <c r="BJ525">
        <v>2.3400000000000001E-2</v>
      </c>
      <c r="BK525">
        <v>1.06E-2</v>
      </c>
    </row>
    <row r="526" spans="1:63" x14ac:dyDescent="0.25">
      <c r="A526" t="s">
        <v>527</v>
      </c>
      <c r="B526">
        <v>44917</v>
      </c>
      <c r="C526">
        <v>18.05</v>
      </c>
      <c r="D526">
        <v>69.3</v>
      </c>
      <c r="E526" s="1">
        <v>1250.77</v>
      </c>
      <c r="F526" s="1">
        <v>1222.08</v>
      </c>
      <c r="G526">
        <v>6.4000000000000003E-3</v>
      </c>
      <c r="H526">
        <v>4.0000000000000002E-4</v>
      </c>
      <c r="I526">
        <v>2.1399999999999999E-2</v>
      </c>
      <c r="J526">
        <v>1.1000000000000001E-3</v>
      </c>
      <c r="K526">
        <v>3.2500000000000001E-2</v>
      </c>
      <c r="L526">
        <v>0.88400000000000001</v>
      </c>
      <c r="M526">
        <v>5.4199999999999998E-2</v>
      </c>
      <c r="N526">
        <v>0.53659999999999997</v>
      </c>
      <c r="O526">
        <v>6.4000000000000003E-3</v>
      </c>
      <c r="P526">
        <v>0.16139999999999999</v>
      </c>
      <c r="Q526" s="1">
        <v>57608.82</v>
      </c>
      <c r="R526">
        <v>0.21149999999999999</v>
      </c>
      <c r="S526">
        <v>0.2019</v>
      </c>
      <c r="T526">
        <v>0.58660000000000001</v>
      </c>
      <c r="U526">
        <v>11.15</v>
      </c>
      <c r="V526" s="1">
        <v>72533.710000000006</v>
      </c>
      <c r="W526">
        <v>107.97</v>
      </c>
      <c r="X526" s="1">
        <v>131626.18</v>
      </c>
      <c r="Y526">
        <v>0.68569999999999998</v>
      </c>
      <c r="Z526">
        <v>0.22159999999999999</v>
      </c>
      <c r="AA526">
        <v>9.2700000000000005E-2</v>
      </c>
      <c r="AB526">
        <v>0.31430000000000002</v>
      </c>
      <c r="AC526">
        <v>131.63</v>
      </c>
      <c r="AD526" s="1">
        <v>4371.21</v>
      </c>
      <c r="AE526">
        <v>515.5</v>
      </c>
      <c r="AF526" s="1">
        <v>109596.4</v>
      </c>
      <c r="AG526" t="s">
        <v>3</v>
      </c>
      <c r="AH526" s="1">
        <v>31331</v>
      </c>
      <c r="AI526" s="1">
        <v>47532.9</v>
      </c>
      <c r="AJ526">
        <v>50.08</v>
      </c>
      <c r="AK526">
        <v>30.88</v>
      </c>
      <c r="AL526">
        <v>37.880000000000003</v>
      </c>
      <c r="AM526">
        <v>4.42</v>
      </c>
      <c r="AN526">
        <v>26.62</v>
      </c>
      <c r="AO526">
        <v>0.85709999999999997</v>
      </c>
      <c r="AP526" s="1">
        <v>1630.5</v>
      </c>
      <c r="AQ526" s="1">
        <v>1938.66</v>
      </c>
      <c r="AR526" s="1">
        <v>6762.18</v>
      </c>
      <c r="AS526">
        <v>626.61</v>
      </c>
      <c r="AT526">
        <v>331.13</v>
      </c>
      <c r="AU526" s="1">
        <v>11289.08</v>
      </c>
      <c r="AV526" s="1">
        <v>7086.45</v>
      </c>
      <c r="AW526">
        <v>0.52539999999999998</v>
      </c>
      <c r="AX526" s="1">
        <v>3819.21</v>
      </c>
      <c r="AY526">
        <v>0.28320000000000001</v>
      </c>
      <c r="AZ526" s="1">
        <v>1595.84</v>
      </c>
      <c r="BA526">
        <v>0.1183</v>
      </c>
      <c r="BB526">
        <v>986.68</v>
      </c>
      <c r="BC526">
        <v>7.3200000000000001E-2</v>
      </c>
      <c r="BD526" s="1">
        <v>13488.18</v>
      </c>
      <c r="BE526" s="1">
        <v>5982.72</v>
      </c>
      <c r="BF526">
        <v>1.9195</v>
      </c>
      <c r="BG526">
        <v>0.50939999999999996</v>
      </c>
      <c r="BH526">
        <v>0.21940000000000001</v>
      </c>
      <c r="BI526">
        <v>0.21909999999999999</v>
      </c>
      <c r="BJ526">
        <v>2.7699999999999999E-2</v>
      </c>
      <c r="BK526">
        <v>2.4400000000000002E-2</v>
      </c>
    </row>
    <row r="527" spans="1:63" x14ac:dyDescent="0.25">
      <c r="A527" t="s">
        <v>528</v>
      </c>
      <c r="B527">
        <v>91397</v>
      </c>
      <c r="C527">
        <v>79.900000000000006</v>
      </c>
      <c r="D527">
        <v>11.06</v>
      </c>
      <c r="E527">
        <v>884.14</v>
      </c>
      <c r="F527">
        <v>839.98</v>
      </c>
      <c r="G527">
        <v>1.8E-3</v>
      </c>
      <c r="H527">
        <v>5.9999999999999995E-4</v>
      </c>
      <c r="I527">
        <v>5.1999999999999998E-3</v>
      </c>
      <c r="J527">
        <v>1.2999999999999999E-3</v>
      </c>
      <c r="K527">
        <v>1.6899999999999998E-2</v>
      </c>
      <c r="L527">
        <v>0.94820000000000004</v>
      </c>
      <c r="M527">
        <v>2.5999999999999999E-2</v>
      </c>
      <c r="N527">
        <v>0.38390000000000002</v>
      </c>
      <c r="O527">
        <v>8.9999999999999998E-4</v>
      </c>
      <c r="P527">
        <v>0.1535</v>
      </c>
      <c r="Q527" s="1">
        <v>56212.27</v>
      </c>
      <c r="R527">
        <v>0.2485</v>
      </c>
      <c r="S527">
        <v>0.17269999999999999</v>
      </c>
      <c r="T527">
        <v>0.57869999999999999</v>
      </c>
      <c r="U527">
        <v>9.07</v>
      </c>
      <c r="V527" s="1">
        <v>66478.009999999995</v>
      </c>
      <c r="W527">
        <v>92.95</v>
      </c>
      <c r="X527" s="1">
        <v>189209.27</v>
      </c>
      <c r="Y527">
        <v>0.76539999999999997</v>
      </c>
      <c r="Z527">
        <v>6.0199999999999997E-2</v>
      </c>
      <c r="AA527">
        <v>0.17449999999999999</v>
      </c>
      <c r="AB527">
        <v>0.2346</v>
      </c>
      <c r="AC527">
        <v>189.21</v>
      </c>
      <c r="AD527" s="1">
        <v>5542.8</v>
      </c>
      <c r="AE527">
        <v>547.6</v>
      </c>
      <c r="AF527" s="1">
        <v>162274.03</v>
      </c>
      <c r="AG527" t="s">
        <v>3</v>
      </c>
      <c r="AH527" s="1">
        <v>36388</v>
      </c>
      <c r="AI527" s="1">
        <v>53175.82</v>
      </c>
      <c r="AJ527">
        <v>38.94</v>
      </c>
      <c r="AK527">
        <v>25.37</v>
      </c>
      <c r="AL527">
        <v>27.8</v>
      </c>
      <c r="AM527">
        <v>4.45</v>
      </c>
      <c r="AN527" s="1">
        <v>1698.68</v>
      </c>
      <c r="AO527">
        <v>1.351</v>
      </c>
      <c r="AP527" s="1">
        <v>1820.5</v>
      </c>
      <c r="AQ527" s="1">
        <v>2494.9499999999998</v>
      </c>
      <c r="AR527" s="1">
        <v>6950.61</v>
      </c>
      <c r="AS527">
        <v>693.76</v>
      </c>
      <c r="AT527">
        <v>313.17</v>
      </c>
      <c r="AU527" s="1">
        <v>12272.99</v>
      </c>
      <c r="AV527" s="1">
        <v>7040.7</v>
      </c>
      <c r="AW527">
        <v>0.46479999999999999</v>
      </c>
      <c r="AX527" s="1">
        <v>5559.83</v>
      </c>
      <c r="AY527">
        <v>0.36709999999999998</v>
      </c>
      <c r="AZ527" s="1">
        <v>1678.61</v>
      </c>
      <c r="BA527">
        <v>0.1108</v>
      </c>
      <c r="BB527">
        <v>867.86</v>
      </c>
      <c r="BC527">
        <v>5.7299999999999997E-2</v>
      </c>
      <c r="BD527" s="1">
        <v>15147.01</v>
      </c>
      <c r="BE527" s="1">
        <v>5818.12</v>
      </c>
      <c r="BF527">
        <v>1.6717</v>
      </c>
      <c r="BG527">
        <v>0.50239999999999996</v>
      </c>
      <c r="BH527">
        <v>0.21759999999999999</v>
      </c>
      <c r="BI527">
        <v>0.22339999999999999</v>
      </c>
      <c r="BJ527">
        <v>3.2399999999999998E-2</v>
      </c>
      <c r="BK527">
        <v>2.4299999999999999E-2</v>
      </c>
    </row>
    <row r="528" spans="1:63" x14ac:dyDescent="0.25">
      <c r="A528" t="s">
        <v>529</v>
      </c>
      <c r="B528">
        <v>48876</v>
      </c>
      <c r="C528">
        <v>155.43</v>
      </c>
      <c r="D528">
        <v>12.25</v>
      </c>
      <c r="E528" s="1">
        <v>1904.68</v>
      </c>
      <c r="F528" s="1">
        <v>1868.15</v>
      </c>
      <c r="G528">
        <v>3.3999999999999998E-3</v>
      </c>
      <c r="H528">
        <v>5.0000000000000001E-4</v>
      </c>
      <c r="I528">
        <v>7.0000000000000001E-3</v>
      </c>
      <c r="J528">
        <v>8.0000000000000004E-4</v>
      </c>
      <c r="K528">
        <v>2.12E-2</v>
      </c>
      <c r="L528">
        <v>0.93379999999999996</v>
      </c>
      <c r="M528">
        <v>3.3399999999999999E-2</v>
      </c>
      <c r="N528">
        <v>0.35610000000000003</v>
      </c>
      <c r="O528">
        <v>2.8999999999999998E-3</v>
      </c>
      <c r="P528">
        <v>0.14419999999999999</v>
      </c>
      <c r="Q528" s="1">
        <v>57864.12</v>
      </c>
      <c r="R528">
        <v>0.1855</v>
      </c>
      <c r="S528">
        <v>0.2024</v>
      </c>
      <c r="T528">
        <v>0.61209999999999998</v>
      </c>
      <c r="U528">
        <v>16.48</v>
      </c>
      <c r="V528" s="1">
        <v>72287.42</v>
      </c>
      <c r="W528">
        <v>110.96</v>
      </c>
      <c r="X528" s="1">
        <v>201198.07999999999</v>
      </c>
      <c r="Y528">
        <v>0.71930000000000005</v>
      </c>
      <c r="Z528">
        <v>0.11</v>
      </c>
      <c r="AA528">
        <v>0.17069999999999999</v>
      </c>
      <c r="AB528">
        <v>0.28070000000000001</v>
      </c>
      <c r="AC528">
        <v>201.2</v>
      </c>
      <c r="AD528" s="1">
        <v>5600.27</v>
      </c>
      <c r="AE528">
        <v>516.26</v>
      </c>
      <c r="AF528" s="1">
        <v>176131.81</v>
      </c>
      <c r="AG528" t="s">
        <v>3</v>
      </c>
      <c r="AH528" s="1">
        <v>36740</v>
      </c>
      <c r="AI528" s="1">
        <v>56986.29</v>
      </c>
      <c r="AJ528">
        <v>38.78</v>
      </c>
      <c r="AK528">
        <v>24.57</v>
      </c>
      <c r="AL528">
        <v>27.68</v>
      </c>
      <c r="AM528">
        <v>4.2300000000000004</v>
      </c>
      <c r="AN528" s="1">
        <v>1567.19</v>
      </c>
      <c r="AO528">
        <v>1.0698000000000001</v>
      </c>
      <c r="AP528" s="1">
        <v>1431.64</v>
      </c>
      <c r="AQ528" s="1">
        <v>2271.12</v>
      </c>
      <c r="AR528" s="1">
        <v>6693.2</v>
      </c>
      <c r="AS528">
        <v>620.05999999999995</v>
      </c>
      <c r="AT528">
        <v>303.48</v>
      </c>
      <c r="AU528" s="1">
        <v>11319.51</v>
      </c>
      <c r="AV528" s="1">
        <v>5917.03</v>
      </c>
      <c r="AW528">
        <v>0.44790000000000002</v>
      </c>
      <c r="AX528" s="1">
        <v>5132.9799999999996</v>
      </c>
      <c r="AY528">
        <v>0.3886</v>
      </c>
      <c r="AZ528" s="1">
        <v>1392.36</v>
      </c>
      <c r="BA528">
        <v>0.10539999999999999</v>
      </c>
      <c r="BB528">
        <v>768.24</v>
      </c>
      <c r="BC528">
        <v>5.8200000000000002E-2</v>
      </c>
      <c r="BD528" s="1">
        <v>13210.61</v>
      </c>
      <c r="BE528" s="1">
        <v>5184.84</v>
      </c>
      <c r="BF528">
        <v>1.3593999999999999</v>
      </c>
      <c r="BG528">
        <v>0.5413</v>
      </c>
      <c r="BH528">
        <v>0.23880000000000001</v>
      </c>
      <c r="BI528">
        <v>0.1681</v>
      </c>
      <c r="BJ528">
        <v>3.1800000000000002E-2</v>
      </c>
      <c r="BK528">
        <v>2.01E-2</v>
      </c>
    </row>
    <row r="529" spans="1:63" x14ac:dyDescent="0.25">
      <c r="A529" t="s">
        <v>530</v>
      </c>
      <c r="B529">
        <v>46680</v>
      </c>
      <c r="C529">
        <v>102.14</v>
      </c>
      <c r="D529">
        <v>8.44</v>
      </c>
      <c r="E529">
        <v>862.55</v>
      </c>
      <c r="F529">
        <v>870.74</v>
      </c>
      <c r="G529">
        <v>1.6999999999999999E-3</v>
      </c>
      <c r="H529">
        <v>1E-3</v>
      </c>
      <c r="I529">
        <v>4.3E-3</v>
      </c>
      <c r="J529">
        <v>1.2999999999999999E-3</v>
      </c>
      <c r="K529">
        <v>1.14E-2</v>
      </c>
      <c r="L529">
        <v>0.96250000000000002</v>
      </c>
      <c r="M529">
        <v>1.78E-2</v>
      </c>
      <c r="N529">
        <v>0.35539999999999999</v>
      </c>
      <c r="O529">
        <v>1.6000000000000001E-3</v>
      </c>
      <c r="P529">
        <v>0.14499999999999999</v>
      </c>
      <c r="Q529" s="1">
        <v>55463.71</v>
      </c>
      <c r="R529">
        <v>0.24010000000000001</v>
      </c>
      <c r="S529">
        <v>0.17269999999999999</v>
      </c>
      <c r="T529">
        <v>0.58720000000000006</v>
      </c>
      <c r="U529">
        <v>8.6199999999999992</v>
      </c>
      <c r="V529" s="1">
        <v>64360.62</v>
      </c>
      <c r="W529">
        <v>96.08</v>
      </c>
      <c r="X529" s="1">
        <v>214475.66</v>
      </c>
      <c r="Y529">
        <v>0.63439999999999996</v>
      </c>
      <c r="Z529">
        <v>4.0099999999999997E-2</v>
      </c>
      <c r="AA529">
        <v>0.32550000000000001</v>
      </c>
      <c r="AB529">
        <v>0.36559999999999998</v>
      </c>
      <c r="AC529">
        <v>214.48</v>
      </c>
      <c r="AD529" s="1">
        <v>6361.64</v>
      </c>
      <c r="AE529">
        <v>477.44</v>
      </c>
      <c r="AF529" s="1">
        <v>168800.48</v>
      </c>
      <c r="AG529" t="s">
        <v>3</v>
      </c>
      <c r="AH529" s="1">
        <v>34811</v>
      </c>
      <c r="AI529" s="1">
        <v>53436.12</v>
      </c>
      <c r="AJ529">
        <v>36.51</v>
      </c>
      <c r="AK529">
        <v>24.04</v>
      </c>
      <c r="AL529">
        <v>26.76</v>
      </c>
      <c r="AM529">
        <v>4.54</v>
      </c>
      <c r="AN529" s="1">
        <v>1485.38</v>
      </c>
      <c r="AO529">
        <v>1.2891999999999999</v>
      </c>
      <c r="AP529" s="1">
        <v>1859.93</v>
      </c>
      <c r="AQ529" s="1">
        <v>2251.67</v>
      </c>
      <c r="AR529" s="1">
        <v>6946.12</v>
      </c>
      <c r="AS529">
        <v>685.43</v>
      </c>
      <c r="AT529">
        <v>353.1</v>
      </c>
      <c r="AU529" s="1">
        <v>12096.26</v>
      </c>
      <c r="AV529" s="1">
        <v>6618.83</v>
      </c>
      <c r="AW529">
        <v>0.44169999999999998</v>
      </c>
      <c r="AX529" s="1">
        <v>5641</v>
      </c>
      <c r="AY529">
        <v>0.3765</v>
      </c>
      <c r="AZ529" s="1">
        <v>1925.4</v>
      </c>
      <c r="BA529">
        <v>0.1285</v>
      </c>
      <c r="BB529">
        <v>799.25</v>
      </c>
      <c r="BC529">
        <v>5.33E-2</v>
      </c>
      <c r="BD529" s="1">
        <v>14984.48</v>
      </c>
      <c r="BE529" s="1">
        <v>6013.41</v>
      </c>
      <c r="BF529">
        <v>1.8951</v>
      </c>
      <c r="BG529">
        <v>0.51029999999999998</v>
      </c>
      <c r="BH529">
        <v>0.23019999999999999</v>
      </c>
      <c r="BI529">
        <v>0.18890000000000001</v>
      </c>
      <c r="BJ529">
        <v>3.27E-2</v>
      </c>
      <c r="BK529">
        <v>3.7999999999999999E-2</v>
      </c>
    </row>
    <row r="530" spans="1:63" x14ac:dyDescent="0.25">
      <c r="A530" t="s">
        <v>531</v>
      </c>
      <c r="B530">
        <v>46201</v>
      </c>
      <c r="C530">
        <v>90.24</v>
      </c>
      <c r="D530">
        <v>9.91</v>
      </c>
      <c r="E530">
        <v>894.36</v>
      </c>
      <c r="F530">
        <v>878.01</v>
      </c>
      <c r="G530">
        <v>2.0999999999999999E-3</v>
      </c>
      <c r="H530">
        <v>5.9999999999999995E-4</v>
      </c>
      <c r="I530">
        <v>6.7000000000000002E-3</v>
      </c>
      <c r="J530">
        <v>8.0000000000000004E-4</v>
      </c>
      <c r="K530">
        <v>3.78E-2</v>
      </c>
      <c r="L530">
        <v>0.9234</v>
      </c>
      <c r="M530">
        <v>2.86E-2</v>
      </c>
      <c r="N530">
        <v>0.34060000000000001</v>
      </c>
      <c r="O530">
        <v>6.9999999999999999E-4</v>
      </c>
      <c r="P530">
        <v>0.14829999999999999</v>
      </c>
      <c r="Q530" s="1">
        <v>57749.83</v>
      </c>
      <c r="R530">
        <v>0.22770000000000001</v>
      </c>
      <c r="S530">
        <v>0.16900000000000001</v>
      </c>
      <c r="T530">
        <v>0.60329999999999995</v>
      </c>
      <c r="U530">
        <v>9.3800000000000008</v>
      </c>
      <c r="V530" s="1">
        <v>66675.179999999993</v>
      </c>
      <c r="W530">
        <v>91.32</v>
      </c>
      <c r="X530" s="1">
        <v>177753.47</v>
      </c>
      <c r="Y530">
        <v>0.79430000000000001</v>
      </c>
      <c r="Z530">
        <v>4.58E-2</v>
      </c>
      <c r="AA530">
        <v>0.15989999999999999</v>
      </c>
      <c r="AB530">
        <v>0.20569999999999999</v>
      </c>
      <c r="AC530">
        <v>177.75</v>
      </c>
      <c r="AD530" s="1">
        <v>4751.92</v>
      </c>
      <c r="AE530">
        <v>489.79</v>
      </c>
      <c r="AF530" s="1">
        <v>161959.39000000001</v>
      </c>
      <c r="AG530" t="s">
        <v>3</v>
      </c>
      <c r="AH530" s="1">
        <v>37425</v>
      </c>
      <c r="AI530" s="1">
        <v>55733.29</v>
      </c>
      <c r="AJ530">
        <v>37.979999999999997</v>
      </c>
      <c r="AK530">
        <v>24.03</v>
      </c>
      <c r="AL530">
        <v>28.37</v>
      </c>
      <c r="AM530">
        <v>4.4000000000000004</v>
      </c>
      <c r="AN530" s="1">
        <v>1728.13</v>
      </c>
      <c r="AO530">
        <v>1.4597</v>
      </c>
      <c r="AP530" s="1">
        <v>1668.56</v>
      </c>
      <c r="AQ530" s="1">
        <v>2387.59</v>
      </c>
      <c r="AR530" s="1">
        <v>7116.54</v>
      </c>
      <c r="AS530">
        <v>629.51</v>
      </c>
      <c r="AT530">
        <v>346.9</v>
      </c>
      <c r="AU530" s="1">
        <v>12149.1</v>
      </c>
      <c r="AV530" s="1">
        <v>6776.31</v>
      </c>
      <c r="AW530">
        <v>0.46239999999999998</v>
      </c>
      <c r="AX530" s="1">
        <v>5449.65</v>
      </c>
      <c r="AY530">
        <v>0.37180000000000002</v>
      </c>
      <c r="AZ530" s="1">
        <v>1737.02</v>
      </c>
      <c r="BA530">
        <v>0.11849999999999999</v>
      </c>
      <c r="BB530">
        <v>692.54</v>
      </c>
      <c r="BC530">
        <v>4.7300000000000002E-2</v>
      </c>
      <c r="BD530" s="1">
        <v>14655.52</v>
      </c>
      <c r="BE530" s="1">
        <v>5800.78</v>
      </c>
      <c r="BF530">
        <v>1.7257</v>
      </c>
      <c r="BG530">
        <v>0.5202</v>
      </c>
      <c r="BH530">
        <v>0.216</v>
      </c>
      <c r="BI530">
        <v>0.20499999999999999</v>
      </c>
      <c r="BJ530">
        <v>3.0700000000000002E-2</v>
      </c>
      <c r="BK530">
        <v>2.81E-2</v>
      </c>
    </row>
    <row r="531" spans="1:63" x14ac:dyDescent="0.25">
      <c r="A531" t="s">
        <v>532</v>
      </c>
      <c r="B531">
        <v>45922</v>
      </c>
      <c r="C531">
        <v>89.52</v>
      </c>
      <c r="D531">
        <v>13.39</v>
      </c>
      <c r="E531" s="1">
        <v>1199.1300000000001</v>
      </c>
      <c r="F531" s="1">
        <v>1135.57</v>
      </c>
      <c r="G531">
        <v>1.9E-3</v>
      </c>
      <c r="H531">
        <v>4.0000000000000002E-4</v>
      </c>
      <c r="I531">
        <v>7.3000000000000001E-3</v>
      </c>
      <c r="J531">
        <v>1E-3</v>
      </c>
      <c r="K531">
        <v>1.04E-2</v>
      </c>
      <c r="L531">
        <v>0.95499999999999996</v>
      </c>
      <c r="M531">
        <v>2.41E-2</v>
      </c>
      <c r="N531">
        <v>0.90210000000000001</v>
      </c>
      <c r="O531">
        <v>4.0000000000000002E-4</v>
      </c>
      <c r="P531">
        <v>0.17380000000000001</v>
      </c>
      <c r="Q531" s="1">
        <v>57207.42</v>
      </c>
      <c r="R531">
        <v>0.19769999999999999</v>
      </c>
      <c r="S531">
        <v>0.17100000000000001</v>
      </c>
      <c r="T531">
        <v>0.63129999999999997</v>
      </c>
      <c r="U531">
        <v>11.39</v>
      </c>
      <c r="V531" s="1">
        <v>74676.17</v>
      </c>
      <c r="W531">
        <v>100.54</v>
      </c>
      <c r="X531" s="1">
        <v>127861.07</v>
      </c>
      <c r="Y531">
        <v>0.59760000000000002</v>
      </c>
      <c r="Z531">
        <v>0.1125</v>
      </c>
      <c r="AA531">
        <v>0.2898</v>
      </c>
      <c r="AB531">
        <v>0.40239999999999998</v>
      </c>
      <c r="AC531">
        <v>127.86</v>
      </c>
      <c r="AD531" s="1">
        <v>3173.43</v>
      </c>
      <c r="AE531">
        <v>294.02999999999997</v>
      </c>
      <c r="AF531" s="1">
        <v>108263.61</v>
      </c>
      <c r="AG531" t="s">
        <v>3</v>
      </c>
      <c r="AH531" s="1">
        <v>30036</v>
      </c>
      <c r="AI531" s="1">
        <v>45162.48</v>
      </c>
      <c r="AJ531">
        <v>31</v>
      </c>
      <c r="AK531">
        <v>23.28</v>
      </c>
      <c r="AL531">
        <v>25.62</v>
      </c>
      <c r="AM531">
        <v>3.72</v>
      </c>
      <c r="AN531">
        <v>310.08999999999997</v>
      </c>
      <c r="AO531">
        <v>0.80930000000000002</v>
      </c>
      <c r="AP531" s="1">
        <v>1721.2</v>
      </c>
      <c r="AQ531" s="1">
        <v>2779.54</v>
      </c>
      <c r="AR531" s="1">
        <v>8035.38</v>
      </c>
      <c r="AS531">
        <v>685.6</v>
      </c>
      <c r="AT531">
        <v>402.47</v>
      </c>
      <c r="AU531" s="1">
        <v>13624.19</v>
      </c>
      <c r="AV531" s="1">
        <v>10468.799999999999</v>
      </c>
      <c r="AW531">
        <v>0.64749999999999996</v>
      </c>
      <c r="AX531" s="1">
        <v>2737.09</v>
      </c>
      <c r="AY531">
        <v>0.16930000000000001</v>
      </c>
      <c r="AZ531" s="1">
        <v>1336.6</v>
      </c>
      <c r="BA531">
        <v>8.2699999999999996E-2</v>
      </c>
      <c r="BB531" s="1">
        <v>1625.14</v>
      </c>
      <c r="BC531">
        <v>0.10050000000000001</v>
      </c>
      <c r="BD531" s="1">
        <v>16167.63</v>
      </c>
      <c r="BE531" s="1">
        <v>9100.9599999999991</v>
      </c>
      <c r="BF531">
        <v>4.1033999999999997</v>
      </c>
      <c r="BG531">
        <v>0.50670000000000004</v>
      </c>
      <c r="BH531">
        <v>0.2387</v>
      </c>
      <c r="BI531">
        <v>0.1961</v>
      </c>
      <c r="BJ531">
        <v>3.6499999999999998E-2</v>
      </c>
      <c r="BK531">
        <v>2.2100000000000002E-2</v>
      </c>
    </row>
    <row r="532" spans="1:63" x14ac:dyDescent="0.25">
      <c r="A532" t="s">
        <v>533</v>
      </c>
      <c r="B532">
        <v>50591</v>
      </c>
      <c r="C532">
        <v>97.05</v>
      </c>
      <c r="D532">
        <v>16.350000000000001</v>
      </c>
      <c r="E532" s="1">
        <v>1586.3</v>
      </c>
      <c r="F532" s="1">
        <v>1568.06</v>
      </c>
      <c r="G532">
        <v>2.8999999999999998E-3</v>
      </c>
      <c r="H532">
        <v>4.0000000000000002E-4</v>
      </c>
      <c r="I532">
        <v>6.7000000000000002E-3</v>
      </c>
      <c r="J532">
        <v>8.0000000000000004E-4</v>
      </c>
      <c r="K532">
        <v>2.1999999999999999E-2</v>
      </c>
      <c r="L532">
        <v>0.94079999999999997</v>
      </c>
      <c r="M532">
        <v>2.64E-2</v>
      </c>
      <c r="N532">
        <v>0.34870000000000001</v>
      </c>
      <c r="O532">
        <v>2.3999999999999998E-3</v>
      </c>
      <c r="P532">
        <v>0.1389</v>
      </c>
      <c r="Q532" s="1">
        <v>58251.519999999997</v>
      </c>
      <c r="R532">
        <v>0.1799</v>
      </c>
      <c r="S532">
        <v>0.19259999999999999</v>
      </c>
      <c r="T532">
        <v>0.62749999999999995</v>
      </c>
      <c r="U532">
        <v>13.67</v>
      </c>
      <c r="V532" s="1">
        <v>74407.070000000007</v>
      </c>
      <c r="W532">
        <v>111.52</v>
      </c>
      <c r="X532" s="1">
        <v>178585.08</v>
      </c>
      <c r="Y532">
        <v>0.754</v>
      </c>
      <c r="Z532">
        <v>9.5799999999999996E-2</v>
      </c>
      <c r="AA532">
        <v>0.15029999999999999</v>
      </c>
      <c r="AB532">
        <v>0.246</v>
      </c>
      <c r="AC532">
        <v>178.59</v>
      </c>
      <c r="AD532" s="1">
        <v>5207.62</v>
      </c>
      <c r="AE532">
        <v>509.8</v>
      </c>
      <c r="AF532" s="1">
        <v>155828.93</v>
      </c>
      <c r="AG532" t="s">
        <v>3</v>
      </c>
      <c r="AH532" s="1">
        <v>35195</v>
      </c>
      <c r="AI532" s="1">
        <v>57392.3</v>
      </c>
      <c r="AJ532">
        <v>43.69</v>
      </c>
      <c r="AK532">
        <v>25.69</v>
      </c>
      <c r="AL532">
        <v>30.35</v>
      </c>
      <c r="AM532">
        <v>4.63</v>
      </c>
      <c r="AN532" s="1">
        <v>1478.83</v>
      </c>
      <c r="AO532">
        <v>1.0851999999999999</v>
      </c>
      <c r="AP532" s="1">
        <v>1446.78</v>
      </c>
      <c r="AQ532" s="1">
        <v>2230.59</v>
      </c>
      <c r="AR532" s="1">
        <v>6655.59</v>
      </c>
      <c r="AS532">
        <v>561.59</v>
      </c>
      <c r="AT532">
        <v>308.93</v>
      </c>
      <c r="AU532" s="1">
        <v>11203.48</v>
      </c>
      <c r="AV532" s="1">
        <v>5990.8</v>
      </c>
      <c r="AW532">
        <v>0.45739999999999997</v>
      </c>
      <c r="AX532" s="1">
        <v>4775.4399999999996</v>
      </c>
      <c r="AY532">
        <v>0.36459999999999998</v>
      </c>
      <c r="AZ532" s="1">
        <v>1581.6</v>
      </c>
      <c r="BA532">
        <v>0.1208</v>
      </c>
      <c r="BB532">
        <v>748.42</v>
      </c>
      <c r="BC532">
        <v>5.7099999999999998E-2</v>
      </c>
      <c r="BD532" s="1">
        <v>13096.26</v>
      </c>
      <c r="BE532" s="1">
        <v>5263.11</v>
      </c>
      <c r="BF532">
        <v>1.3676999999999999</v>
      </c>
      <c r="BG532">
        <v>0.52890000000000004</v>
      </c>
      <c r="BH532">
        <v>0.23710000000000001</v>
      </c>
      <c r="BI532">
        <v>0.19309999999999999</v>
      </c>
      <c r="BJ532">
        <v>2.8400000000000002E-2</v>
      </c>
      <c r="BK532">
        <v>1.2500000000000001E-2</v>
      </c>
    </row>
    <row r="533" spans="1:63" x14ac:dyDescent="0.25">
      <c r="A533" t="s">
        <v>534</v>
      </c>
      <c r="B533">
        <v>48694</v>
      </c>
      <c r="C533">
        <v>17.190000000000001</v>
      </c>
      <c r="D533">
        <v>223.06</v>
      </c>
      <c r="E533" s="1">
        <v>3834.49</v>
      </c>
      <c r="F533" s="1">
        <v>3043.73</v>
      </c>
      <c r="G533">
        <v>2.8999999999999998E-3</v>
      </c>
      <c r="H533">
        <v>5.0000000000000001E-4</v>
      </c>
      <c r="I533">
        <v>0.36180000000000001</v>
      </c>
      <c r="J533">
        <v>1.2999999999999999E-3</v>
      </c>
      <c r="K533">
        <v>0.1183</v>
      </c>
      <c r="L533">
        <v>0.39290000000000003</v>
      </c>
      <c r="M533">
        <v>0.12230000000000001</v>
      </c>
      <c r="N533">
        <v>0.98340000000000005</v>
      </c>
      <c r="O533">
        <v>4.2500000000000003E-2</v>
      </c>
      <c r="P533">
        <v>0.1923</v>
      </c>
      <c r="Q533" s="1">
        <v>58189.62</v>
      </c>
      <c r="R533">
        <v>0.27900000000000003</v>
      </c>
      <c r="S533">
        <v>0.19409999999999999</v>
      </c>
      <c r="T533">
        <v>0.52690000000000003</v>
      </c>
      <c r="U533">
        <v>31.88</v>
      </c>
      <c r="V533" s="1">
        <v>81898.98</v>
      </c>
      <c r="W533">
        <v>118.16</v>
      </c>
      <c r="X533" s="1">
        <v>81375.91</v>
      </c>
      <c r="Y533">
        <v>0.61060000000000003</v>
      </c>
      <c r="Z533">
        <v>0.30249999999999999</v>
      </c>
      <c r="AA533">
        <v>8.6900000000000005E-2</v>
      </c>
      <c r="AB533">
        <v>0.38940000000000002</v>
      </c>
      <c r="AC533">
        <v>81.38</v>
      </c>
      <c r="AD533" s="1">
        <v>3479.4</v>
      </c>
      <c r="AE533">
        <v>415.99</v>
      </c>
      <c r="AF533" s="1">
        <v>74210.19</v>
      </c>
      <c r="AG533" t="s">
        <v>3</v>
      </c>
      <c r="AH533" s="1">
        <v>26465</v>
      </c>
      <c r="AI533" s="1">
        <v>39296.239999999998</v>
      </c>
      <c r="AJ533">
        <v>58.69</v>
      </c>
      <c r="AK533">
        <v>39.42</v>
      </c>
      <c r="AL533">
        <v>44.72</v>
      </c>
      <c r="AM533">
        <v>4.75</v>
      </c>
      <c r="AN533">
        <v>0</v>
      </c>
      <c r="AO533">
        <v>1.0793999999999999</v>
      </c>
      <c r="AP533" s="1">
        <v>1963.28</v>
      </c>
      <c r="AQ533" s="1">
        <v>2703.43</v>
      </c>
      <c r="AR533" s="1">
        <v>7636.76</v>
      </c>
      <c r="AS533">
        <v>919.18</v>
      </c>
      <c r="AT533">
        <v>573.01</v>
      </c>
      <c r="AU533" s="1">
        <v>13795.66</v>
      </c>
      <c r="AV533" s="1">
        <v>10774.85</v>
      </c>
      <c r="AW533">
        <v>0.61809999999999998</v>
      </c>
      <c r="AX533" s="1">
        <v>3841.83</v>
      </c>
      <c r="AY533">
        <v>0.22040000000000001</v>
      </c>
      <c r="AZ533">
        <v>899.78</v>
      </c>
      <c r="BA533">
        <v>5.16E-2</v>
      </c>
      <c r="BB533" s="1">
        <v>1916.97</v>
      </c>
      <c r="BC533">
        <v>0.11</v>
      </c>
      <c r="BD533" s="1">
        <v>17433.43</v>
      </c>
      <c r="BE533" s="1">
        <v>6201.53</v>
      </c>
      <c r="BF533">
        <v>3.3433000000000002</v>
      </c>
      <c r="BG533">
        <v>0.46760000000000002</v>
      </c>
      <c r="BH533">
        <v>0.192</v>
      </c>
      <c r="BI533">
        <v>0.30280000000000001</v>
      </c>
      <c r="BJ533">
        <v>2.4899999999999999E-2</v>
      </c>
      <c r="BK533">
        <v>1.2699999999999999E-2</v>
      </c>
    </row>
    <row r="534" spans="1:63" x14ac:dyDescent="0.25">
      <c r="A534" t="s">
        <v>535</v>
      </c>
      <c r="B534">
        <v>44925</v>
      </c>
      <c r="C534">
        <v>30.9</v>
      </c>
      <c r="D534">
        <v>144.03</v>
      </c>
      <c r="E534" s="1">
        <v>4451.07</v>
      </c>
      <c r="F534" s="1">
        <v>4277.6499999999996</v>
      </c>
      <c r="G534">
        <v>2.07E-2</v>
      </c>
      <c r="H534">
        <v>1.1999999999999999E-3</v>
      </c>
      <c r="I534">
        <v>6.7799999999999999E-2</v>
      </c>
      <c r="J534">
        <v>1.4E-3</v>
      </c>
      <c r="K534">
        <v>6.0100000000000001E-2</v>
      </c>
      <c r="L534">
        <v>0.78269999999999995</v>
      </c>
      <c r="M534">
        <v>6.6100000000000006E-2</v>
      </c>
      <c r="N534">
        <v>0.35920000000000002</v>
      </c>
      <c r="O534">
        <v>0.02</v>
      </c>
      <c r="P534">
        <v>0.14899999999999999</v>
      </c>
      <c r="Q534" s="1">
        <v>67304.25</v>
      </c>
      <c r="R534">
        <v>0.18529999999999999</v>
      </c>
      <c r="S534">
        <v>0.1875</v>
      </c>
      <c r="T534">
        <v>0.62729999999999997</v>
      </c>
      <c r="U534">
        <v>27.94</v>
      </c>
      <c r="V534" s="1">
        <v>93005.99</v>
      </c>
      <c r="W534">
        <v>156.11000000000001</v>
      </c>
      <c r="X534" s="1">
        <v>181626.42</v>
      </c>
      <c r="Y534">
        <v>0.70340000000000003</v>
      </c>
      <c r="Z534">
        <v>0.25080000000000002</v>
      </c>
      <c r="AA534">
        <v>4.58E-2</v>
      </c>
      <c r="AB534">
        <v>0.29659999999999997</v>
      </c>
      <c r="AC534">
        <v>181.63</v>
      </c>
      <c r="AD534" s="1">
        <v>7416.2</v>
      </c>
      <c r="AE534">
        <v>780</v>
      </c>
      <c r="AF534" s="1">
        <v>169009.68</v>
      </c>
      <c r="AG534" t="s">
        <v>3</v>
      </c>
      <c r="AH534" s="1">
        <v>38269</v>
      </c>
      <c r="AI534" s="1">
        <v>60681.69</v>
      </c>
      <c r="AJ534">
        <v>64.2</v>
      </c>
      <c r="AK534">
        <v>38.26</v>
      </c>
      <c r="AL534">
        <v>45.29</v>
      </c>
      <c r="AM534">
        <v>4.78</v>
      </c>
      <c r="AN534" s="1">
        <v>2631.59</v>
      </c>
      <c r="AO534">
        <v>0.91600000000000004</v>
      </c>
      <c r="AP534" s="1">
        <v>1526.38</v>
      </c>
      <c r="AQ534" s="1">
        <v>2034.7</v>
      </c>
      <c r="AR534" s="1">
        <v>7088.16</v>
      </c>
      <c r="AS534">
        <v>745.8</v>
      </c>
      <c r="AT534">
        <v>301.61</v>
      </c>
      <c r="AU534" s="1">
        <v>11696.64</v>
      </c>
      <c r="AV534" s="1">
        <v>4380.3999999999996</v>
      </c>
      <c r="AW534">
        <v>0.34160000000000001</v>
      </c>
      <c r="AX534" s="1">
        <v>6792.51</v>
      </c>
      <c r="AY534">
        <v>0.52969999999999995</v>
      </c>
      <c r="AZ534">
        <v>898.45</v>
      </c>
      <c r="BA534">
        <v>7.0099999999999996E-2</v>
      </c>
      <c r="BB534">
        <v>750.88</v>
      </c>
      <c r="BC534">
        <v>5.8599999999999999E-2</v>
      </c>
      <c r="BD534" s="1">
        <v>12822.25</v>
      </c>
      <c r="BE534" s="1">
        <v>2782.79</v>
      </c>
      <c r="BF534">
        <v>0.54500000000000004</v>
      </c>
      <c r="BG534">
        <v>0.56810000000000005</v>
      </c>
      <c r="BH534">
        <v>0.2271</v>
      </c>
      <c r="BI534">
        <v>0.1648</v>
      </c>
      <c r="BJ534">
        <v>2.3800000000000002E-2</v>
      </c>
      <c r="BK534">
        <v>1.6299999999999999E-2</v>
      </c>
    </row>
    <row r="535" spans="1:63" x14ac:dyDescent="0.25">
      <c r="A535" t="s">
        <v>536</v>
      </c>
      <c r="B535">
        <v>50302</v>
      </c>
      <c r="C535">
        <v>86.33</v>
      </c>
      <c r="D535">
        <v>16.13</v>
      </c>
      <c r="E535" s="1">
        <v>1392.75</v>
      </c>
      <c r="F535" s="1">
        <v>1371.2</v>
      </c>
      <c r="G535">
        <v>3.2000000000000002E-3</v>
      </c>
      <c r="H535">
        <v>4.0000000000000002E-4</v>
      </c>
      <c r="I535">
        <v>6.4999999999999997E-3</v>
      </c>
      <c r="J535">
        <v>8.9999999999999998E-4</v>
      </c>
      <c r="K535">
        <v>1.7500000000000002E-2</v>
      </c>
      <c r="L535">
        <v>0.94850000000000001</v>
      </c>
      <c r="M535">
        <v>2.3E-2</v>
      </c>
      <c r="N535">
        <v>0.30830000000000002</v>
      </c>
      <c r="O535">
        <v>2E-3</v>
      </c>
      <c r="P535">
        <v>0.13569999999999999</v>
      </c>
      <c r="Q535" s="1">
        <v>57557.440000000002</v>
      </c>
      <c r="R535">
        <v>0.20810000000000001</v>
      </c>
      <c r="S535">
        <v>0.20319999999999999</v>
      </c>
      <c r="T535">
        <v>0.5887</v>
      </c>
      <c r="U535">
        <v>10.56</v>
      </c>
      <c r="V535" s="1">
        <v>77333.31</v>
      </c>
      <c r="W535">
        <v>126.22</v>
      </c>
      <c r="X535" s="1">
        <v>193404.44</v>
      </c>
      <c r="Y535">
        <v>0.76029999999999998</v>
      </c>
      <c r="Z535">
        <v>9.0899999999999995E-2</v>
      </c>
      <c r="AA535">
        <v>0.1489</v>
      </c>
      <c r="AB535">
        <v>0.2397</v>
      </c>
      <c r="AC535">
        <v>193.4</v>
      </c>
      <c r="AD535" s="1">
        <v>5559.09</v>
      </c>
      <c r="AE535">
        <v>562.95000000000005</v>
      </c>
      <c r="AF535" s="1">
        <v>172511.46</v>
      </c>
      <c r="AG535" t="s">
        <v>3</v>
      </c>
      <c r="AH535" s="1">
        <v>36648</v>
      </c>
      <c r="AI535" s="1">
        <v>59600.5</v>
      </c>
      <c r="AJ535">
        <v>44.02</v>
      </c>
      <c r="AK535">
        <v>26.09</v>
      </c>
      <c r="AL535">
        <v>29.55</v>
      </c>
      <c r="AM535">
        <v>4.51</v>
      </c>
      <c r="AN535" s="1">
        <v>1470.67</v>
      </c>
      <c r="AO535">
        <v>1.1003000000000001</v>
      </c>
      <c r="AP535" s="1">
        <v>1448.59</v>
      </c>
      <c r="AQ535" s="1">
        <v>2150.9499999999998</v>
      </c>
      <c r="AR535" s="1">
        <v>6570.75</v>
      </c>
      <c r="AS535">
        <v>649.48</v>
      </c>
      <c r="AT535">
        <v>305.72000000000003</v>
      </c>
      <c r="AU535" s="1">
        <v>11125.49</v>
      </c>
      <c r="AV535" s="1">
        <v>5563.93</v>
      </c>
      <c r="AW535">
        <v>0.4249</v>
      </c>
      <c r="AX535" s="1">
        <v>5307.9</v>
      </c>
      <c r="AY535">
        <v>0.40529999999999999</v>
      </c>
      <c r="AZ535" s="1">
        <v>1557.95</v>
      </c>
      <c r="BA535">
        <v>0.11899999999999999</v>
      </c>
      <c r="BB535">
        <v>666.2</v>
      </c>
      <c r="BC535">
        <v>5.0900000000000001E-2</v>
      </c>
      <c r="BD535" s="1">
        <v>13095.98</v>
      </c>
      <c r="BE535" s="1">
        <v>4719.38</v>
      </c>
      <c r="BF535">
        <v>1.1214</v>
      </c>
      <c r="BG535">
        <v>0.52759999999999996</v>
      </c>
      <c r="BH535">
        <v>0.22739999999999999</v>
      </c>
      <c r="BI535">
        <v>0.19980000000000001</v>
      </c>
      <c r="BJ535">
        <v>2.9000000000000001E-2</v>
      </c>
      <c r="BK535">
        <v>1.6299999999999999E-2</v>
      </c>
    </row>
    <row r="536" spans="1:63" x14ac:dyDescent="0.25">
      <c r="A536" t="s">
        <v>537</v>
      </c>
      <c r="B536">
        <v>49957</v>
      </c>
      <c r="C536">
        <v>61.95</v>
      </c>
      <c r="D536">
        <v>22.53</v>
      </c>
      <c r="E536" s="1">
        <v>1395.86</v>
      </c>
      <c r="F536" s="1">
        <v>1355.17</v>
      </c>
      <c r="G536">
        <v>4.1000000000000003E-3</v>
      </c>
      <c r="H536">
        <v>5.0000000000000001E-4</v>
      </c>
      <c r="I536">
        <v>5.7999999999999996E-3</v>
      </c>
      <c r="J536">
        <v>8.9999999999999998E-4</v>
      </c>
      <c r="K536">
        <v>2.07E-2</v>
      </c>
      <c r="L536">
        <v>0.94350000000000001</v>
      </c>
      <c r="M536">
        <v>2.4500000000000001E-2</v>
      </c>
      <c r="N536">
        <v>0.30769999999999997</v>
      </c>
      <c r="O536">
        <v>2.2000000000000001E-3</v>
      </c>
      <c r="P536">
        <v>0.1305</v>
      </c>
      <c r="Q536" s="1">
        <v>59961.05</v>
      </c>
      <c r="R536">
        <v>0.20230000000000001</v>
      </c>
      <c r="S536">
        <v>0.18360000000000001</v>
      </c>
      <c r="T536">
        <v>0.61409999999999998</v>
      </c>
      <c r="U536">
        <v>10.98</v>
      </c>
      <c r="V536" s="1">
        <v>77154.64</v>
      </c>
      <c r="W536">
        <v>121.63</v>
      </c>
      <c r="X536" s="1">
        <v>200067.03</v>
      </c>
      <c r="Y536">
        <v>0.75329999999999997</v>
      </c>
      <c r="Z536">
        <v>8.7400000000000005E-2</v>
      </c>
      <c r="AA536">
        <v>0.15939999999999999</v>
      </c>
      <c r="AB536">
        <v>0.2467</v>
      </c>
      <c r="AC536">
        <v>200.07</v>
      </c>
      <c r="AD536" s="1">
        <v>6203.46</v>
      </c>
      <c r="AE536">
        <v>605.91</v>
      </c>
      <c r="AF536" s="1">
        <v>172990.59</v>
      </c>
      <c r="AG536" t="s">
        <v>3</v>
      </c>
      <c r="AH536" s="1">
        <v>37389</v>
      </c>
      <c r="AI536" s="1">
        <v>59707.17</v>
      </c>
      <c r="AJ536">
        <v>47.48</v>
      </c>
      <c r="AK536">
        <v>27.95</v>
      </c>
      <c r="AL536">
        <v>31.84</v>
      </c>
      <c r="AM536">
        <v>4.51</v>
      </c>
      <c r="AN536" s="1">
        <v>1630.15</v>
      </c>
      <c r="AO536">
        <v>1.1227</v>
      </c>
      <c r="AP536" s="1">
        <v>1497.12</v>
      </c>
      <c r="AQ536" s="1">
        <v>2125.87</v>
      </c>
      <c r="AR536" s="1">
        <v>6700.31</v>
      </c>
      <c r="AS536">
        <v>702.26</v>
      </c>
      <c r="AT536">
        <v>311.74</v>
      </c>
      <c r="AU536" s="1">
        <v>11337.3</v>
      </c>
      <c r="AV536" s="1">
        <v>5578.58</v>
      </c>
      <c r="AW536">
        <v>0.41439999999999999</v>
      </c>
      <c r="AX536" s="1">
        <v>5863.51</v>
      </c>
      <c r="AY536">
        <v>0.4355</v>
      </c>
      <c r="AZ536" s="1">
        <v>1354.97</v>
      </c>
      <c r="BA536">
        <v>0.10059999999999999</v>
      </c>
      <c r="BB536">
        <v>666.03</v>
      </c>
      <c r="BC536">
        <v>4.9500000000000002E-2</v>
      </c>
      <c r="BD536" s="1">
        <v>13463.09</v>
      </c>
      <c r="BE536" s="1">
        <v>4630.1499999999996</v>
      </c>
      <c r="BF536">
        <v>1.0392999999999999</v>
      </c>
      <c r="BG536">
        <v>0.54290000000000005</v>
      </c>
      <c r="BH536">
        <v>0.2235</v>
      </c>
      <c r="BI536">
        <v>0.19089999999999999</v>
      </c>
      <c r="BJ536">
        <v>2.8500000000000001E-2</v>
      </c>
      <c r="BK536">
        <v>1.43E-2</v>
      </c>
    </row>
    <row r="537" spans="1:63" x14ac:dyDescent="0.25">
      <c r="A537" t="s">
        <v>538</v>
      </c>
      <c r="B537">
        <v>49296</v>
      </c>
      <c r="C537">
        <v>76.430000000000007</v>
      </c>
      <c r="D537">
        <v>10.83</v>
      </c>
      <c r="E537">
        <v>827.83</v>
      </c>
      <c r="F537">
        <v>813.17</v>
      </c>
      <c r="G537">
        <v>1.6000000000000001E-3</v>
      </c>
      <c r="H537">
        <v>5.0000000000000001E-4</v>
      </c>
      <c r="I537">
        <v>3.0999999999999999E-3</v>
      </c>
      <c r="J537">
        <v>1.1999999999999999E-3</v>
      </c>
      <c r="K537">
        <v>1.21E-2</v>
      </c>
      <c r="L537">
        <v>0.96179999999999999</v>
      </c>
      <c r="M537">
        <v>1.9599999999999999E-2</v>
      </c>
      <c r="N537">
        <v>0.38550000000000001</v>
      </c>
      <c r="O537">
        <v>1.2999999999999999E-3</v>
      </c>
      <c r="P537">
        <v>0.13789999999999999</v>
      </c>
      <c r="Q537" s="1">
        <v>54840.31</v>
      </c>
      <c r="R537">
        <v>0.2732</v>
      </c>
      <c r="S537">
        <v>0.17929999999999999</v>
      </c>
      <c r="T537">
        <v>0.54759999999999998</v>
      </c>
      <c r="U537">
        <v>8.32</v>
      </c>
      <c r="V537" s="1">
        <v>65843.44</v>
      </c>
      <c r="W537">
        <v>95.39</v>
      </c>
      <c r="X537" s="1">
        <v>216543.74</v>
      </c>
      <c r="Y537">
        <v>0.64890000000000003</v>
      </c>
      <c r="Z537">
        <v>5.5899999999999998E-2</v>
      </c>
      <c r="AA537">
        <v>0.29520000000000002</v>
      </c>
      <c r="AB537">
        <v>0.35110000000000002</v>
      </c>
      <c r="AC537">
        <v>216.54</v>
      </c>
      <c r="AD537" s="1">
        <v>6622.05</v>
      </c>
      <c r="AE537">
        <v>550.71</v>
      </c>
      <c r="AF537" s="1">
        <v>166668.59</v>
      </c>
      <c r="AG537" t="s">
        <v>3</v>
      </c>
      <c r="AH537" s="1">
        <v>34811</v>
      </c>
      <c r="AI537" s="1">
        <v>54030.400000000001</v>
      </c>
      <c r="AJ537">
        <v>39.229999999999997</v>
      </c>
      <c r="AK537">
        <v>25.6</v>
      </c>
      <c r="AL537">
        <v>28.92</v>
      </c>
      <c r="AM537">
        <v>4.42</v>
      </c>
      <c r="AN537" s="1">
        <v>1694.81</v>
      </c>
      <c r="AO537">
        <v>1.2524</v>
      </c>
      <c r="AP537" s="1">
        <v>1935.38</v>
      </c>
      <c r="AQ537" s="1">
        <v>2353.65</v>
      </c>
      <c r="AR537" s="1">
        <v>6913.05</v>
      </c>
      <c r="AS537">
        <v>674.79</v>
      </c>
      <c r="AT537">
        <v>361.71</v>
      </c>
      <c r="AU537" s="1">
        <v>12238.58</v>
      </c>
      <c r="AV537" s="1">
        <v>6516.08</v>
      </c>
      <c r="AW537">
        <v>0.43109999999999998</v>
      </c>
      <c r="AX537" s="1">
        <v>5931.61</v>
      </c>
      <c r="AY537">
        <v>0.39250000000000002</v>
      </c>
      <c r="AZ537" s="1">
        <v>1784.86</v>
      </c>
      <c r="BA537">
        <v>0.1181</v>
      </c>
      <c r="BB537">
        <v>880.86</v>
      </c>
      <c r="BC537">
        <v>5.8299999999999998E-2</v>
      </c>
      <c r="BD537" s="1">
        <v>15113.4</v>
      </c>
      <c r="BE537" s="1">
        <v>5590.24</v>
      </c>
      <c r="BF537">
        <v>1.5803</v>
      </c>
      <c r="BG537">
        <v>0.50660000000000005</v>
      </c>
      <c r="BH537">
        <v>0.22969999999999999</v>
      </c>
      <c r="BI537">
        <v>0.20330000000000001</v>
      </c>
      <c r="BJ537">
        <v>3.2199999999999999E-2</v>
      </c>
      <c r="BK537">
        <v>2.8299999999999999E-2</v>
      </c>
    </row>
    <row r="538" spans="1:63" x14ac:dyDescent="0.25">
      <c r="A538" t="s">
        <v>539</v>
      </c>
      <c r="B538">
        <v>50070</v>
      </c>
      <c r="C538">
        <v>27.14</v>
      </c>
      <c r="D538">
        <v>210.04</v>
      </c>
      <c r="E538" s="1">
        <v>5701.15</v>
      </c>
      <c r="F538" s="1">
        <v>5631.64</v>
      </c>
      <c r="G538">
        <v>6.6199999999999995E-2</v>
      </c>
      <c r="H538">
        <v>8.9999999999999998E-4</v>
      </c>
      <c r="I538">
        <v>0.1089</v>
      </c>
      <c r="J538">
        <v>1.2999999999999999E-3</v>
      </c>
      <c r="K538">
        <v>4.9399999999999999E-2</v>
      </c>
      <c r="L538">
        <v>0.71619999999999995</v>
      </c>
      <c r="M538">
        <v>5.7200000000000001E-2</v>
      </c>
      <c r="N538">
        <v>0.1968</v>
      </c>
      <c r="O538">
        <v>3.5099999999999999E-2</v>
      </c>
      <c r="P538">
        <v>0.12859999999999999</v>
      </c>
      <c r="Q538" s="1">
        <v>74674.92</v>
      </c>
      <c r="R538">
        <v>0.16669999999999999</v>
      </c>
      <c r="S538">
        <v>0.2014</v>
      </c>
      <c r="T538">
        <v>0.63190000000000002</v>
      </c>
      <c r="U538">
        <v>33.49</v>
      </c>
      <c r="V538" s="1">
        <v>98102.02</v>
      </c>
      <c r="W538">
        <v>168.64</v>
      </c>
      <c r="X538" s="1">
        <v>233061.95</v>
      </c>
      <c r="Y538">
        <v>0.75119999999999998</v>
      </c>
      <c r="Z538">
        <v>0.21779999999999999</v>
      </c>
      <c r="AA538">
        <v>3.1E-2</v>
      </c>
      <c r="AB538">
        <v>0.24879999999999999</v>
      </c>
      <c r="AC538">
        <v>233.06</v>
      </c>
      <c r="AD538" s="1">
        <v>10031.76</v>
      </c>
      <c r="AE538">
        <v>973.36</v>
      </c>
      <c r="AF538" s="1">
        <v>242188.38</v>
      </c>
      <c r="AG538" t="s">
        <v>3</v>
      </c>
      <c r="AH538" s="1">
        <v>49073</v>
      </c>
      <c r="AI538" s="1">
        <v>92860.23</v>
      </c>
      <c r="AJ538">
        <v>70.56</v>
      </c>
      <c r="AK538">
        <v>40.4</v>
      </c>
      <c r="AL538">
        <v>45.61</v>
      </c>
      <c r="AM538">
        <v>4.96</v>
      </c>
      <c r="AN538" s="1">
        <v>1663.11</v>
      </c>
      <c r="AO538">
        <v>0.74229999999999996</v>
      </c>
      <c r="AP538" s="1">
        <v>1547.48</v>
      </c>
      <c r="AQ538" s="1">
        <v>2049.73</v>
      </c>
      <c r="AR538" s="1">
        <v>7618.84</v>
      </c>
      <c r="AS538">
        <v>873.81</v>
      </c>
      <c r="AT538">
        <v>411.65</v>
      </c>
      <c r="AU538" s="1">
        <v>12501.52</v>
      </c>
      <c r="AV538" s="1">
        <v>3065.93</v>
      </c>
      <c r="AW538">
        <v>0.22770000000000001</v>
      </c>
      <c r="AX538" s="1">
        <v>8939.59</v>
      </c>
      <c r="AY538">
        <v>0.66379999999999995</v>
      </c>
      <c r="AZ538">
        <v>964.14</v>
      </c>
      <c r="BA538">
        <v>7.1599999999999997E-2</v>
      </c>
      <c r="BB538">
        <v>496.9</v>
      </c>
      <c r="BC538">
        <v>3.6900000000000002E-2</v>
      </c>
      <c r="BD538" s="1">
        <v>13466.56</v>
      </c>
      <c r="BE538" s="1">
        <v>1591.27</v>
      </c>
      <c r="BF538">
        <v>0.1925</v>
      </c>
      <c r="BG538">
        <v>0.59540000000000004</v>
      </c>
      <c r="BH538">
        <v>0.23480000000000001</v>
      </c>
      <c r="BI538">
        <v>0.12809999999999999</v>
      </c>
      <c r="BJ538">
        <v>2.4899999999999999E-2</v>
      </c>
      <c r="BK538">
        <v>1.6899999999999998E-2</v>
      </c>
    </row>
    <row r="539" spans="1:63" x14ac:dyDescent="0.25">
      <c r="A539" t="s">
        <v>540</v>
      </c>
      <c r="B539">
        <v>46011</v>
      </c>
      <c r="C539">
        <v>117.19</v>
      </c>
      <c r="D539">
        <v>10.64</v>
      </c>
      <c r="E539" s="1">
        <v>1246.8599999999999</v>
      </c>
      <c r="F539" s="1">
        <v>1245.8399999999999</v>
      </c>
      <c r="G539">
        <v>1.5E-3</v>
      </c>
      <c r="H539">
        <v>5.9999999999999995E-4</v>
      </c>
      <c r="I539">
        <v>5.4999999999999997E-3</v>
      </c>
      <c r="J539">
        <v>8.9999999999999998E-4</v>
      </c>
      <c r="K539">
        <v>1.12E-2</v>
      </c>
      <c r="L539">
        <v>0.95750000000000002</v>
      </c>
      <c r="M539">
        <v>2.2800000000000001E-2</v>
      </c>
      <c r="N539">
        <v>0.34660000000000002</v>
      </c>
      <c r="O539">
        <v>8.9999999999999998E-4</v>
      </c>
      <c r="P539">
        <v>0.14660000000000001</v>
      </c>
      <c r="Q539" s="1">
        <v>57362.92</v>
      </c>
      <c r="R539">
        <v>0.2016</v>
      </c>
      <c r="S539">
        <v>0.18340000000000001</v>
      </c>
      <c r="T539">
        <v>0.61499999999999999</v>
      </c>
      <c r="U539">
        <v>10.83</v>
      </c>
      <c r="V539" s="1">
        <v>71343.009999999995</v>
      </c>
      <c r="W539">
        <v>110.17</v>
      </c>
      <c r="X539" s="1">
        <v>187677.17</v>
      </c>
      <c r="Y539">
        <v>0.73829999999999996</v>
      </c>
      <c r="Z539">
        <v>7.5499999999999998E-2</v>
      </c>
      <c r="AA539">
        <v>0.1862</v>
      </c>
      <c r="AB539">
        <v>0.26169999999999999</v>
      </c>
      <c r="AC539">
        <v>187.68</v>
      </c>
      <c r="AD539" s="1">
        <v>4888.93</v>
      </c>
      <c r="AE539">
        <v>477.64</v>
      </c>
      <c r="AF539" s="1">
        <v>157167.39000000001</v>
      </c>
      <c r="AG539" t="s">
        <v>3</v>
      </c>
      <c r="AH539" s="1">
        <v>36010</v>
      </c>
      <c r="AI539" s="1">
        <v>56452.15</v>
      </c>
      <c r="AJ539">
        <v>35.96</v>
      </c>
      <c r="AK539">
        <v>23.56</v>
      </c>
      <c r="AL539">
        <v>26.12</v>
      </c>
      <c r="AM539">
        <v>4.3099999999999996</v>
      </c>
      <c r="AN539" s="1">
        <v>1365.96</v>
      </c>
      <c r="AO539">
        <v>1.1836</v>
      </c>
      <c r="AP539" s="1">
        <v>1459.76</v>
      </c>
      <c r="AQ539" s="1">
        <v>2187.7800000000002</v>
      </c>
      <c r="AR539" s="1">
        <v>6652.06</v>
      </c>
      <c r="AS539">
        <v>638.54999999999995</v>
      </c>
      <c r="AT539">
        <v>346.23</v>
      </c>
      <c r="AU539" s="1">
        <v>11284.37</v>
      </c>
      <c r="AV539" s="1">
        <v>6462.53</v>
      </c>
      <c r="AW539">
        <v>0.4869</v>
      </c>
      <c r="AX539" s="1">
        <v>4425.13</v>
      </c>
      <c r="AY539">
        <v>0.33339999999999997</v>
      </c>
      <c r="AZ539" s="1">
        <v>1628.06</v>
      </c>
      <c r="BA539">
        <v>0.1227</v>
      </c>
      <c r="BB539">
        <v>757.07</v>
      </c>
      <c r="BC539">
        <v>5.7000000000000002E-2</v>
      </c>
      <c r="BD539" s="1">
        <v>13272.79</v>
      </c>
      <c r="BE539" s="1">
        <v>5788.19</v>
      </c>
      <c r="BF539">
        <v>1.6682999999999999</v>
      </c>
      <c r="BG539">
        <v>0.52749999999999997</v>
      </c>
      <c r="BH539">
        <v>0.2283</v>
      </c>
      <c r="BI539">
        <v>0.191</v>
      </c>
      <c r="BJ539">
        <v>3.04E-2</v>
      </c>
      <c r="BK539">
        <v>2.2700000000000001E-2</v>
      </c>
    </row>
    <row r="540" spans="1:63" x14ac:dyDescent="0.25">
      <c r="A540" t="s">
        <v>541</v>
      </c>
      <c r="B540">
        <v>49536</v>
      </c>
      <c r="C540">
        <v>76.67</v>
      </c>
      <c r="D540">
        <v>28.43</v>
      </c>
      <c r="E540" s="1">
        <v>2179.6799999999998</v>
      </c>
      <c r="F540" s="1">
        <v>2161.29</v>
      </c>
      <c r="G540">
        <v>5.7000000000000002E-3</v>
      </c>
      <c r="H540">
        <v>3.5999999999999999E-3</v>
      </c>
      <c r="I540">
        <v>1.6799999999999999E-2</v>
      </c>
      <c r="J540">
        <v>1.2999999999999999E-3</v>
      </c>
      <c r="K540">
        <v>4.5999999999999999E-2</v>
      </c>
      <c r="L540">
        <v>0.87949999999999995</v>
      </c>
      <c r="M540">
        <v>4.7100000000000003E-2</v>
      </c>
      <c r="N540">
        <v>0.43269999999999997</v>
      </c>
      <c r="O540">
        <v>7.4000000000000003E-3</v>
      </c>
      <c r="P540">
        <v>0.15160000000000001</v>
      </c>
      <c r="Q540" s="1">
        <v>60919.87</v>
      </c>
      <c r="R540">
        <v>0.1981</v>
      </c>
      <c r="S540">
        <v>0.19800000000000001</v>
      </c>
      <c r="T540">
        <v>0.60389999999999999</v>
      </c>
      <c r="U540">
        <v>15.9</v>
      </c>
      <c r="V540" s="1">
        <v>77433.45</v>
      </c>
      <c r="W540">
        <v>132.6</v>
      </c>
      <c r="X540" s="1">
        <v>162874.07999999999</v>
      </c>
      <c r="Y540">
        <v>0.72799999999999998</v>
      </c>
      <c r="Z540">
        <v>0.17979999999999999</v>
      </c>
      <c r="AA540">
        <v>9.2299999999999993E-2</v>
      </c>
      <c r="AB540">
        <v>0.27200000000000002</v>
      </c>
      <c r="AC540">
        <v>162.87</v>
      </c>
      <c r="AD540" s="1">
        <v>4971.88</v>
      </c>
      <c r="AE540">
        <v>533.73</v>
      </c>
      <c r="AF540" s="1">
        <v>150676.96</v>
      </c>
      <c r="AG540" t="s">
        <v>3</v>
      </c>
      <c r="AH540" s="1">
        <v>35307</v>
      </c>
      <c r="AI540" s="1">
        <v>56105.81</v>
      </c>
      <c r="AJ540">
        <v>44.47</v>
      </c>
      <c r="AK540">
        <v>27.52</v>
      </c>
      <c r="AL540">
        <v>33.51</v>
      </c>
      <c r="AM540">
        <v>3.77</v>
      </c>
      <c r="AN540" s="1">
        <v>1157.45</v>
      </c>
      <c r="AO540">
        <v>1.0162</v>
      </c>
      <c r="AP540" s="1">
        <v>1351.78</v>
      </c>
      <c r="AQ540" s="1">
        <v>1977.74</v>
      </c>
      <c r="AR540" s="1">
        <v>6586.38</v>
      </c>
      <c r="AS540">
        <v>734.79</v>
      </c>
      <c r="AT540">
        <v>292.88</v>
      </c>
      <c r="AU540" s="1">
        <v>10943.57</v>
      </c>
      <c r="AV540" s="1">
        <v>5375.3</v>
      </c>
      <c r="AW540">
        <v>0.43009999999999998</v>
      </c>
      <c r="AX540" s="1">
        <v>4802.08</v>
      </c>
      <c r="AY540">
        <v>0.38419999999999999</v>
      </c>
      <c r="AZ540" s="1">
        <v>1469.75</v>
      </c>
      <c r="BA540">
        <v>0.1176</v>
      </c>
      <c r="BB540">
        <v>850.74</v>
      </c>
      <c r="BC540">
        <v>6.8099999999999994E-2</v>
      </c>
      <c r="BD540" s="1">
        <v>12497.86</v>
      </c>
      <c r="BE540" s="1">
        <v>4459.38</v>
      </c>
      <c r="BF540">
        <v>1.1618999999999999</v>
      </c>
      <c r="BG540">
        <v>0.53180000000000005</v>
      </c>
      <c r="BH540">
        <v>0.22450000000000001</v>
      </c>
      <c r="BI540">
        <v>0.20200000000000001</v>
      </c>
      <c r="BJ540">
        <v>2.5999999999999999E-2</v>
      </c>
      <c r="BK540">
        <v>1.5699999999999999E-2</v>
      </c>
    </row>
    <row r="541" spans="1:63" x14ac:dyDescent="0.25">
      <c r="A541" t="s">
        <v>542</v>
      </c>
      <c r="B541">
        <v>46458</v>
      </c>
      <c r="C541">
        <v>91.95</v>
      </c>
      <c r="D541">
        <v>11.55</v>
      </c>
      <c r="E541" s="1">
        <v>1062.22</v>
      </c>
      <c r="F541" s="1">
        <v>1048.48</v>
      </c>
      <c r="G541">
        <v>1.5E-3</v>
      </c>
      <c r="H541">
        <v>8.0000000000000004E-4</v>
      </c>
      <c r="I541">
        <v>5.1000000000000004E-3</v>
      </c>
      <c r="J541">
        <v>1.4E-3</v>
      </c>
      <c r="K541">
        <v>1.4200000000000001E-2</v>
      </c>
      <c r="L541">
        <v>0.95789999999999997</v>
      </c>
      <c r="M541">
        <v>1.9099999999999999E-2</v>
      </c>
      <c r="N541">
        <v>0.36199999999999999</v>
      </c>
      <c r="O541">
        <v>1.6000000000000001E-3</v>
      </c>
      <c r="P541">
        <v>0.15029999999999999</v>
      </c>
      <c r="Q541" s="1">
        <v>54951.06</v>
      </c>
      <c r="R541">
        <v>0.23449999999999999</v>
      </c>
      <c r="S541">
        <v>0.1885</v>
      </c>
      <c r="T541">
        <v>0.57699999999999996</v>
      </c>
      <c r="U541">
        <v>10.27</v>
      </c>
      <c r="V541" s="1">
        <v>68839.320000000007</v>
      </c>
      <c r="W541">
        <v>99.26</v>
      </c>
      <c r="X541" s="1">
        <v>198712.46</v>
      </c>
      <c r="Y541">
        <v>0.65349999999999997</v>
      </c>
      <c r="Z541">
        <v>8.1900000000000001E-2</v>
      </c>
      <c r="AA541">
        <v>0.2646</v>
      </c>
      <c r="AB541">
        <v>0.34649999999999997</v>
      </c>
      <c r="AC541">
        <v>198.71</v>
      </c>
      <c r="AD541" s="1">
        <v>5828.37</v>
      </c>
      <c r="AE541">
        <v>470.33</v>
      </c>
      <c r="AF541" s="1">
        <v>155245.59</v>
      </c>
      <c r="AG541" t="s">
        <v>3</v>
      </c>
      <c r="AH541" s="1">
        <v>34811</v>
      </c>
      <c r="AI541" s="1">
        <v>53931.23</v>
      </c>
      <c r="AJ541">
        <v>39.950000000000003</v>
      </c>
      <c r="AK541">
        <v>24.67</v>
      </c>
      <c r="AL541">
        <v>27.82</v>
      </c>
      <c r="AM541">
        <v>4.41</v>
      </c>
      <c r="AN541" s="1">
        <v>1468.94</v>
      </c>
      <c r="AO541">
        <v>1.2444</v>
      </c>
      <c r="AP541" s="1">
        <v>1763.3</v>
      </c>
      <c r="AQ541" s="1">
        <v>2282.69</v>
      </c>
      <c r="AR541" s="1">
        <v>6873.62</v>
      </c>
      <c r="AS541">
        <v>626.14</v>
      </c>
      <c r="AT541">
        <v>372.06</v>
      </c>
      <c r="AU541" s="1">
        <v>11917.81</v>
      </c>
      <c r="AV541" s="1">
        <v>6720.77</v>
      </c>
      <c r="AW541">
        <v>0.46960000000000002</v>
      </c>
      <c r="AX541" s="1">
        <v>5154.54</v>
      </c>
      <c r="AY541">
        <v>0.36020000000000002</v>
      </c>
      <c r="AZ541" s="1">
        <v>1586.07</v>
      </c>
      <c r="BA541">
        <v>0.1108</v>
      </c>
      <c r="BB541">
        <v>850.61</v>
      </c>
      <c r="BC541">
        <v>5.9400000000000001E-2</v>
      </c>
      <c r="BD541" s="1">
        <v>14311.99</v>
      </c>
      <c r="BE541" s="1">
        <v>6064.23</v>
      </c>
      <c r="BF541">
        <v>1.7946</v>
      </c>
      <c r="BG541">
        <v>0.51239999999999997</v>
      </c>
      <c r="BH541">
        <v>0.23719999999999999</v>
      </c>
      <c r="BI541">
        <v>0.19339999999999999</v>
      </c>
      <c r="BJ541">
        <v>3.44E-2</v>
      </c>
      <c r="BK541">
        <v>2.2499999999999999E-2</v>
      </c>
    </row>
    <row r="542" spans="1:63" x14ac:dyDescent="0.25">
      <c r="A542" t="s">
        <v>543</v>
      </c>
      <c r="B542">
        <v>44933</v>
      </c>
      <c r="C542">
        <v>20.48</v>
      </c>
      <c r="D542">
        <v>238.57</v>
      </c>
      <c r="E542" s="1">
        <v>4884.95</v>
      </c>
      <c r="F542" s="1">
        <v>4866.5</v>
      </c>
      <c r="G542">
        <v>0.11210000000000001</v>
      </c>
      <c r="H542">
        <v>8.0000000000000004E-4</v>
      </c>
      <c r="I542">
        <v>5.2299999999999999E-2</v>
      </c>
      <c r="J542">
        <v>1.2999999999999999E-3</v>
      </c>
      <c r="K542">
        <v>3.9100000000000003E-2</v>
      </c>
      <c r="L542">
        <v>0.74119999999999997</v>
      </c>
      <c r="M542">
        <v>5.33E-2</v>
      </c>
      <c r="N542">
        <v>8.5800000000000001E-2</v>
      </c>
      <c r="O542">
        <v>2.63E-2</v>
      </c>
      <c r="P542">
        <v>0.11749999999999999</v>
      </c>
      <c r="Q542" s="1">
        <v>78133.399999999994</v>
      </c>
      <c r="R542">
        <v>0.16400000000000001</v>
      </c>
      <c r="S542">
        <v>0.17849999999999999</v>
      </c>
      <c r="T542">
        <v>0.65749999999999997</v>
      </c>
      <c r="U542">
        <v>28.56</v>
      </c>
      <c r="V542" s="1">
        <v>100415.15</v>
      </c>
      <c r="W542">
        <v>169.8</v>
      </c>
      <c r="X542" s="1">
        <v>248103.52</v>
      </c>
      <c r="Y542">
        <v>0.81950000000000001</v>
      </c>
      <c r="Z542">
        <v>0.15079999999999999</v>
      </c>
      <c r="AA542">
        <v>2.9700000000000001E-2</v>
      </c>
      <c r="AB542">
        <v>0.18049999999999999</v>
      </c>
      <c r="AC542">
        <v>248.1</v>
      </c>
      <c r="AD542" s="1">
        <v>10966.04</v>
      </c>
      <c r="AE542" s="1">
        <v>1117.25</v>
      </c>
      <c r="AF542" s="1">
        <v>289866.63</v>
      </c>
      <c r="AG542" t="s">
        <v>3</v>
      </c>
      <c r="AH542" s="1">
        <v>65059</v>
      </c>
      <c r="AI542" s="1">
        <v>151903.22</v>
      </c>
      <c r="AJ542">
        <v>87.71</v>
      </c>
      <c r="AK542">
        <v>43.36</v>
      </c>
      <c r="AL542">
        <v>54.48</v>
      </c>
      <c r="AM542">
        <v>5.12</v>
      </c>
      <c r="AN542" s="1">
        <v>3461.99</v>
      </c>
      <c r="AO542">
        <v>0.56389999999999996</v>
      </c>
      <c r="AP542" s="1">
        <v>1581.63</v>
      </c>
      <c r="AQ542" s="1">
        <v>2063.15</v>
      </c>
      <c r="AR542" s="1">
        <v>8415.83</v>
      </c>
      <c r="AS542">
        <v>955.08</v>
      </c>
      <c r="AT542">
        <v>427.24</v>
      </c>
      <c r="AU542" s="1">
        <v>13442.93</v>
      </c>
      <c r="AV542" s="1">
        <v>2663.74</v>
      </c>
      <c r="AW542">
        <v>0.18609999999999999</v>
      </c>
      <c r="AX542" s="1">
        <v>9703.75</v>
      </c>
      <c r="AY542">
        <v>0.67810000000000004</v>
      </c>
      <c r="AZ542" s="1">
        <v>1534.64</v>
      </c>
      <c r="BA542">
        <v>0.1072</v>
      </c>
      <c r="BB542">
        <v>408.52</v>
      </c>
      <c r="BC542">
        <v>2.8500000000000001E-2</v>
      </c>
      <c r="BD542" s="1">
        <v>14310.65</v>
      </c>
      <c r="BE542" s="1">
        <v>1245.5999999999999</v>
      </c>
      <c r="BF542">
        <v>0.10059999999999999</v>
      </c>
      <c r="BG542">
        <v>0.61350000000000005</v>
      </c>
      <c r="BH542">
        <v>0.22950000000000001</v>
      </c>
      <c r="BI542">
        <v>0.10979999999999999</v>
      </c>
      <c r="BJ542">
        <v>2.76E-2</v>
      </c>
      <c r="BK542">
        <v>1.95E-2</v>
      </c>
    </row>
    <row r="543" spans="1:63" x14ac:dyDescent="0.25">
      <c r="A543" t="s">
        <v>544</v>
      </c>
      <c r="B543">
        <v>45625</v>
      </c>
      <c r="C543">
        <v>111.86</v>
      </c>
      <c r="D543">
        <v>13.73</v>
      </c>
      <c r="E543" s="1">
        <v>1535.63</v>
      </c>
      <c r="F543" s="1">
        <v>1481.14</v>
      </c>
      <c r="G543">
        <v>4.1000000000000003E-3</v>
      </c>
      <c r="H543">
        <v>5.9999999999999995E-4</v>
      </c>
      <c r="I543">
        <v>8.3999999999999995E-3</v>
      </c>
      <c r="J543">
        <v>1E-3</v>
      </c>
      <c r="K543">
        <v>4.5400000000000003E-2</v>
      </c>
      <c r="L543">
        <v>0.89790000000000003</v>
      </c>
      <c r="M543">
        <v>4.2700000000000002E-2</v>
      </c>
      <c r="N543">
        <v>0.39439999999999997</v>
      </c>
      <c r="O543">
        <v>5.8999999999999999E-3</v>
      </c>
      <c r="P543">
        <v>0.1467</v>
      </c>
      <c r="Q543" s="1">
        <v>59661.81</v>
      </c>
      <c r="R543">
        <v>0.18509999999999999</v>
      </c>
      <c r="S543">
        <v>0.1953</v>
      </c>
      <c r="T543">
        <v>0.61960000000000004</v>
      </c>
      <c r="U543">
        <v>11.71</v>
      </c>
      <c r="V543" s="1">
        <v>76476.539999999994</v>
      </c>
      <c r="W543">
        <v>126.55</v>
      </c>
      <c r="X543" s="1">
        <v>197646.81</v>
      </c>
      <c r="Y543">
        <v>0.72540000000000004</v>
      </c>
      <c r="Z543">
        <v>0.15210000000000001</v>
      </c>
      <c r="AA543">
        <v>0.1225</v>
      </c>
      <c r="AB543">
        <v>0.27460000000000001</v>
      </c>
      <c r="AC543">
        <v>197.65</v>
      </c>
      <c r="AD543" s="1">
        <v>5968.03</v>
      </c>
      <c r="AE543">
        <v>576.6</v>
      </c>
      <c r="AF543" s="1">
        <v>175452.97</v>
      </c>
      <c r="AG543" t="s">
        <v>3</v>
      </c>
      <c r="AH543" s="1">
        <v>34654</v>
      </c>
      <c r="AI543" s="1">
        <v>55693.95</v>
      </c>
      <c r="AJ543">
        <v>44.75</v>
      </c>
      <c r="AK543">
        <v>25.81</v>
      </c>
      <c r="AL543">
        <v>32.11</v>
      </c>
      <c r="AM543">
        <v>4.26</v>
      </c>
      <c r="AN543" s="1">
        <v>1266.7</v>
      </c>
      <c r="AO543">
        <v>1.1714</v>
      </c>
      <c r="AP543" s="1">
        <v>1520.08</v>
      </c>
      <c r="AQ543" s="1">
        <v>2232.59</v>
      </c>
      <c r="AR543" s="1">
        <v>6702.92</v>
      </c>
      <c r="AS543">
        <v>690.17</v>
      </c>
      <c r="AT543">
        <v>335.51</v>
      </c>
      <c r="AU543" s="1">
        <v>11481.27</v>
      </c>
      <c r="AV543" s="1">
        <v>5458.51</v>
      </c>
      <c r="AW543">
        <v>0.41249999999999998</v>
      </c>
      <c r="AX543" s="1">
        <v>5435.99</v>
      </c>
      <c r="AY543">
        <v>0.4108</v>
      </c>
      <c r="AZ543" s="1">
        <v>1541.87</v>
      </c>
      <c r="BA543">
        <v>0.11650000000000001</v>
      </c>
      <c r="BB543">
        <v>797.63</v>
      </c>
      <c r="BC543">
        <v>6.0299999999999999E-2</v>
      </c>
      <c r="BD543" s="1">
        <v>13234.01</v>
      </c>
      <c r="BE543" s="1">
        <v>4122.8100000000004</v>
      </c>
      <c r="BF543">
        <v>1.0737000000000001</v>
      </c>
      <c r="BG543">
        <v>0.5282</v>
      </c>
      <c r="BH543">
        <v>0.22189999999999999</v>
      </c>
      <c r="BI543">
        <v>0.19550000000000001</v>
      </c>
      <c r="BJ543">
        <v>3.1600000000000003E-2</v>
      </c>
      <c r="BK543">
        <v>2.2800000000000001E-2</v>
      </c>
    </row>
    <row r="544" spans="1:63" x14ac:dyDescent="0.25">
      <c r="A544" t="s">
        <v>545</v>
      </c>
      <c r="B544">
        <v>47522</v>
      </c>
      <c r="C544">
        <v>82.29</v>
      </c>
      <c r="D544">
        <v>7.31</v>
      </c>
      <c r="E544">
        <v>601.38</v>
      </c>
      <c r="F544">
        <v>566.70000000000005</v>
      </c>
      <c r="G544">
        <v>2.2000000000000001E-3</v>
      </c>
      <c r="H544">
        <v>5.0000000000000001E-4</v>
      </c>
      <c r="I544">
        <v>5.0000000000000001E-3</v>
      </c>
      <c r="J544">
        <v>1E-3</v>
      </c>
      <c r="K544">
        <v>3.2899999999999999E-2</v>
      </c>
      <c r="L544">
        <v>0.92549999999999999</v>
      </c>
      <c r="M544">
        <v>3.2800000000000003E-2</v>
      </c>
      <c r="N544">
        <v>0.47299999999999998</v>
      </c>
      <c r="O544">
        <v>8.0000000000000002E-3</v>
      </c>
      <c r="P544">
        <v>0.1595</v>
      </c>
      <c r="Q544" s="1">
        <v>52869.88</v>
      </c>
      <c r="R544">
        <v>0.25650000000000001</v>
      </c>
      <c r="S544">
        <v>0.18429999999999999</v>
      </c>
      <c r="T544">
        <v>0.55920000000000003</v>
      </c>
      <c r="U544">
        <v>8</v>
      </c>
      <c r="V544" s="1">
        <v>60752.29</v>
      </c>
      <c r="W544">
        <v>72</v>
      </c>
      <c r="X544" s="1">
        <v>179366.66</v>
      </c>
      <c r="Y544">
        <v>0.73409999999999997</v>
      </c>
      <c r="Z544">
        <v>5.8099999999999999E-2</v>
      </c>
      <c r="AA544">
        <v>0.20780000000000001</v>
      </c>
      <c r="AB544">
        <v>0.26590000000000003</v>
      </c>
      <c r="AC544">
        <v>179.37</v>
      </c>
      <c r="AD544" s="1">
        <v>5246.84</v>
      </c>
      <c r="AE544">
        <v>481.13</v>
      </c>
      <c r="AF544" s="1">
        <v>159230.60999999999</v>
      </c>
      <c r="AG544" t="s">
        <v>3</v>
      </c>
      <c r="AH544" s="1">
        <v>33207</v>
      </c>
      <c r="AI544" s="1">
        <v>48974.6</v>
      </c>
      <c r="AJ544">
        <v>41.01</v>
      </c>
      <c r="AK544">
        <v>24.85</v>
      </c>
      <c r="AL544">
        <v>27.98</v>
      </c>
      <c r="AM544">
        <v>4.1100000000000003</v>
      </c>
      <c r="AN544" s="1">
        <v>1674.87</v>
      </c>
      <c r="AO544">
        <v>1.5794999999999999</v>
      </c>
      <c r="AP544" s="1">
        <v>1999.61</v>
      </c>
      <c r="AQ544" s="1">
        <v>2697.14</v>
      </c>
      <c r="AR544" s="1">
        <v>7441.45</v>
      </c>
      <c r="AS544">
        <v>628.44000000000005</v>
      </c>
      <c r="AT544">
        <v>405.22</v>
      </c>
      <c r="AU544" s="1">
        <v>13171.86</v>
      </c>
      <c r="AV544" s="1">
        <v>8714.41</v>
      </c>
      <c r="AW544">
        <v>0.52039999999999997</v>
      </c>
      <c r="AX544" s="1">
        <v>5291.92</v>
      </c>
      <c r="AY544">
        <v>0.316</v>
      </c>
      <c r="AZ544" s="1">
        <v>1691.95</v>
      </c>
      <c r="BA544">
        <v>0.10100000000000001</v>
      </c>
      <c r="BB544" s="1">
        <v>1046.56</v>
      </c>
      <c r="BC544">
        <v>6.25E-2</v>
      </c>
      <c r="BD544" s="1">
        <v>16744.84</v>
      </c>
      <c r="BE544" s="1">
        <v>7252.88</v>
      </c>
      <c r="BF544">
        <v>2.5417999999999998</v>
      </c>
      <c r="BG544">
        <v>0.49840000000000001</v>
      </c>
      <c r="BH544">
        <v>0.2213</v>
      </c>
      <c r="BI544">
        <v>0.22869999999999999</v>
      </c>
      <c r="BJ544">
        <v>3.6400000000000002E-2</v>
      </c>
      <c r="BK544">
        <v>1.52E-2</v>
      </c>
    </row>
    <row r="545" spans="1:63" x14ac:dyDescent="0.25">
      <c r="A545" t="s">
        <v>546</v>
      </c>
      <c r="B545">
        <v>44941</v>
      </c>
      <c r="C545">
        <v>54.24</v>
      </c>
      <c r="D545">
        <v>41.26</v>
      </c>
      <c r="E545" s="1">
        <v>2237.66</v>
      </c>
      <c r="F545" s="1">
        <v>2116.4499999999998</v>
      </c>
      <c r="G545">
        <v>6.7000000000000002E-3</v>
      </c>
      <c r="H545">
        <v>5.9999999999999995E-4</v>
      </c>
      <c r="I545">
        <v>2.8299999999999999E-2</v>
      </c>
      <c r="J545">
        <v>1.1000000000000001E-3</v>
      </c>
      <c r="K545">
        <v>5.96E-2</v>
      </c>
      <c r="L545">
        <v>0.84050000000000002</v>
      </c>
      <c r="M545">
        <v>6.3200000000000006E-2</v>
      </c>
      <c r="N545">
        <v>0.48859999999999998</v>
      </c>
      <c r="O545">
        <v>1.35E-2</v>
      </c>
      <c r="P545">
        <v>0.15759999999999999</v>
      </c>
      <c r="Q545" s="1">
        <v>60594.44</v>
      </c>
      <c r="R545">
        <v>0.2112</v>
      </c>
      <c r="S545">
        <v>0.17710000000000001</v>
      </c>
      <c r="T545">
        <v>0.61170000000000002</v>
      </c>
      <c r="U545">
        <v>14.87</v>
      </c>
      <c r="V545" s="1">
        <v>83592.37</v>
      </c>
      <c r="W545">
        <v>144.69999999999999</v>
      </c>
      <c r="X545" s="1">
        <v>146401.84</v>
      </c>
      <c r="Y545">
        <v>0.72640000000000005</v>
      </c>
      <c r="Z545">
        <v>0.20080000000000001</v>
      </c>
      <c r="AA545">
        <v>7.2700000000000001E-2</v>
      </c>
      <c r="AB545">
        <v>0.27360000000000001</v>
      </c>
      <c r="AC545">
        <v>146.4</v>
      </c>
      <c r="AD545" s="1">
        <v>4461.74</v>
      </c>
      <c r="AE545">
        <v>499.17</v>
      </c>
      <c r="AF545" s="1">
        <v>137202.04</v>
      </c>
      <c r="AG545" t="s">
        <v>3</v>
      </c>
      <c r="AH545" s="1">
        <v>32218</v>
      </c>
      <c r="AI545" s="1">
        <v>52168.77</v>
      </c>
      <c r="AJ545">
        <v>47.11</v>
      </c>
      <c r="AK545">
        <v>27.51</v>
      </c>
      <c r="AL545">
        <v>35.049999999999997</v>
      </c>
      <c r="AM545">
        <v>4.03</v>
      </c>
      <c r="AN545" s="1">
        <v>1200.93</v>
      </c>
      <c r="AO545">
        <v>0.98360000000000003</v>
      </c>
      <c r="AP545" s="1">
        <v>1472.92</v>
      </c>
      <c r="AQ545" s="1">
        <v>1919.59</v>
      </c>
      <c r="AR545" s="1">
        <v>6825.04</v>
      </c>
      <c r="AS545">
        <v>706.59</v>
      </c>
      <c r="AT545">
        <v>291.95999999999998</v>
      </c>
      <c r="AU545" s="1">
        <v>11216.1</v>
      </c>
      <c r="AV545" s="1">
        <v>6246.05</v>
      </c>
      <c r="AW545">
        <v>0.48559999999999998</v>
      </c>
      <c r="AX545" s="1">
        <v>4446.1099999999997</v>
      </c>
      <c r="AY545">
        <v>0.34570000000000001</v>
      </c>
      <c r="AZ545" s="1">
        <v>1226.79</v>
      </c>
      <c r="BA545">
        <v>9.5399999999999999E-2</v>
      </c>
      <c r="BB545">
        <v>943.44</v>
      </c>
      <c r="BC545">
        <v>7.3300000000000004E-2</v>
      </c>
      <c r="BD545" s="1">
        <v>12862.39</v>
      </c>
      <c r="BE545" s="1">
        <v>4887.17</v>
      </c>
      <c r="BF545">
        <v>1.4044000000000001</v>
      </c>
      <c r="BG545">
        <v>0.52849999999999997</v>
      </c>
      <c r="BH545">
        <v>0.21959999999999999</v>
      </c>
      <c r="BI545">
        <v>0.21199999999999999</v>
      </c>
      <c r="BJ545">
        <v>2.3699999999999999E-2</v>
      </c>
      <c r="BK545">
        <v>1.6199999999999999E-2</v>
      </c>
    </row>
    <row r="546" spans="1:63" x14ac:dyDescent="0.25">
      <c r="A546" t="s">
        <v>547</v>
      </c>
      <c r="B546">
        <v>49643</v>
      </c>
      <c r="C546">
        <v>69.14</v>
      </c>
      <c r="D546">
        <v>17.95</v>
      </c>
      <c r="E546" s="1">
        <v>1241.19</v>
      </c>
      <c r="F546" s="1">
        <v>1168.2</v>
      </c>
      <c r="G546">
        <v>3.0999999999999999E-3</v>
      </c>
      <c r="H546">
        <v>5.9999999999999995E-4</v>
      </c>
      <c r="I546">
        <v>8.8000000000000005E-3</v>
      </c>
      <c r="J546">
        <v>6.9999999999999999E-4</v>
      </c>
      <c r="K546">
        <v>2.0500000000000001E-2</v>
      </c>
      <c r="L546">
        <v>0.93840000000000001</v>
      </c>
      <c r="M546">
        <v>2.7799999999999998E-2</v>
      </c>
      <c r="N546">
        <v>0.43190000000000001</v>
      </c>
      <c r="O546">
        <v>3.8999999999999998E-3</v>
      </c>
      <c r="P546">
        <v>0.15260000000000001</v>
      </c>
      <c r="Q546" s="1">
        <v>55005.35</v>
      </c>
      <c r="R546">
        <v>0.22739999999999999</v>
      </c>
      <c r="S546">
        <v>0.22450000000000001</v>
      </c>
      <c r="T546">
        <v>0.54810000000000003</v>
      </c>
      <c r="U546">
        <v>10.08</v>
      </c>
      <c r="V546" s="1">
        <v>77028.070000000007</v>
      </c>
      <c r="W546">
        <v>117.32</v>
      </c>
      <c r="X546" s="1">
        <v>177171.27</v>
      </c>
      <c r="Y546">
        <v>0.72</v>
      </c>
      <c r="Z546">
        <v>0.1386</v>
      </c>
      <c r="AA546">
        <v>0.1414</v>
      </c>
      <c r="AB546">
        <v>0.28000000000000003</v>
      </c>
      <c r="AC546">
        <v>177.17</v>
      </c>
      <c r="AD546" s="1">
        <v>4961.72</v>
      </c>
      <c r="AE546">
        <v>495.39</v>
      </c>
      <c r="AF546" s="1">
        <v>154832.21</v>
      </c>
      <c r="AG546" t="s">
        <v>3</v>
      </c>
      <c r="AH546" s="1">
        <v>34333</v>
      </c>
      <c r="AI546" s="1">
        <v>53671.96</v>
      </c>
      <c r="AJ546">
        <v>40.9</v>
      </c>
      <c r="AK546">
        <v>25.57</v>
      </c>
      <c r="AL546">
        <v>29.48</v>
      </c>
      <c r="AM546">
        <v>4.29</v>
      </c>
      <c r="AN546" s="1">
        <v>1500.75</v>
      </c>
      <c r="AO546">
        <v>1.0992999999999999</v>
      </c>
      <c r="AP546" s="1">
        <v>1669.11</v>
      </c>
      <c r="AQ546" s="1">
        <v>2181.4</v>
      </c>
      <c r="AR546" s="1">
        <v>6592.25</v>
      </c>
      <c r="AS546">
        <v>634.65</v>
      </c>
      <c r="AT546">
        <v>291.08</v>
      </c>
      <c r="AU546" s="1">
        <v>11368.49</v>
      </c>
      <c r="AV546" s="1">
        <v>6801.08</v>
      </c>
      <c r="AW546">
        <v>0.48949999999999999</v>
      </c>
      <c r="AX546" s="1">
        <v>4608.68</v>
      </c>
      <c r="AY546">
        <v>0.33169999999999999</v>
      </c>
      <c r="AZ546" s="1">
        <v>1491.83</v>
      </c>
      <c r="BA546">
        <v>0.1074</v>
      </c>
      <c r="BB546">
        <v>993.71</v>
      </c>
      <c r="BC546">
        <v>7.1499999999999994E-2</v>
      </c>
      <c r="BD546" s="1">
        <v>13895.31</v>
      </c>
      <c r="BE546" s="1">
        <v>5463.81</v>
      </c>
      <c r="BF546">
        <v>1.5550999999999999</v>
      </c>
      <c r="BG546">
        <v>0.49959999999999999</v>
      </c>
      <c r="BH546">
        <v>0.22539999999999999</v>
      </c>
      <c r="BI546">
        <v>0.22650000000000001</v>
      </c>
      <c r="BJ546">
        <v>3.0499999999999999E-2</v>
      </c>
      <c r="BK546">
        <v>1.8100000000000002E-2</v>
      </c>
    </row>
    <row r="547" spans="1:63" x14ac:dyDescent="0.25">
      <c r="A547" t="s">
        <v>548</v>
      </c>
      <c r="B547">
        <v>48744</v>
      </c>
      <c r="C547">
        <v>63.81</v>
      </c>
      <c r="D547">
        <v>24.54</v>
      </c>
      <c r="E547" s="1">
        <v>1565.77</v>
      </c>
      <c r="F547" s="1">
        <v>1543.19</v>
      </c>
      <c r="G547">
        <v>4.4999999999999997E-3</v>
      </c>
      <c r="H547">
        <v>1.4E-3</v>
      </c>
      <c r="I547">
        <v>8.0000000000000002E-3</v>
      </c>
      <c r="J547">
        <v>1.4E-3</v>
      </c>
      <c r="K547">
        <v>2.6200000000000001E-2</v>
      </c>
      <c r="L547">
        <v>0.92789999999999995</v>
      </c>
      <c r="M547">
        <v>3.0599999999999999E-2</v>
      </c>
      <c r="N547">
        <v>0.32350000000000001</v>
      </c>
      <c r="O547">
        <v>3.7000000000000002E-3</v>
      </c>
      <c r="P547">
        <v>0.1323</v>
      </c>
      <c r="Q547" s="1">
        <v>60994.559999999998</v>
      </c>
      <c r="R547">
        <v>0.2238</v>
      </c>
      <c r="S547">
        <v>0.18429999999999999</v>
      </c>
      <c r="T547">
        <v>0.59189999999999998</v>
      </c>
      <c r="U547">
        <v>11.81</v>
      </c>
      <c r="V547" s="1">
        <v>80811.490000000005</v>
      </c>
      <c r="W547">
        <v>127.23</v>
      </c>
      <c r="X547" s="1">
        <v>203551.43</v>
      </c>
      <c r="Y547">
        <v>0.74050000000000005</v>
      </c>
      <c r="Z547">
        <v>0.13719999999999999</v>
      </c>
      <c r="AA547">
        <v>0.1222</v>
      </c>
      <c r="AB547">
        <v>0.25950000000000001</v>
      </c>
      <c r="AC547">
        <v>203.55</v>
      </c>
      <c r="AD547" s="1">
        <v>6236.81</v>
      </c>
      <c r="AE547">
        <v>612.84</v>
      </c>
      <c r="AF547" s="1">
        <v>179855.15</v>
      </c>
      <c r="AG547" t="s">
        <v>3</v>
      </c>
      <c r="AH547" s="1">
        <v>38630</v>
      </c>
      <c r="AI547" s="1">
        <v>62779.61</v>
      </c>
      <c r="AJ547">
        <v>47.12</v>
      </c>
      <c r="AK547">
        <v>28.02</v>
      </c>
      <c r="AL547">
        <v>32.25</v>
      </c>
      <c r="AM547">
        <v>4.6900000000000004</v>
      </c>
      <c r="AN547" s="1">
        <v>1510.02</v>
      </c>
      <c r="AO547">
        <v>1.0205</v>
      </c>
      <c r="AP547" s="1">
        <v>1445.03</v>
      </c>
      <c r="AQ547" s="1">
        <v>2142.8000000000002</v>
      </c>
      <c r="AR547" s="1">
        <v>6707.43</v>
      </c>
      <c r="AS547">
        <v>716.99</v>
      </c>
      <c r="AT547">
        <v>327.76</v>
      </c>
      <c r="AU547" s="1">
        <v>11340.01</v>
      </c>
      <c r="AV547" s="1">
        <v>5068.9399999999996</v>
      </c>
      <c r="AW547">
        <v>0.3952</v>
      </c>
      <c r="AX547" s="1">
        <v>5651.42</v>
      </c>
      <c r="AY547">
        <v>0.44059999999999999</v>
      </c>
      <c r="AZ547" s="1">
        <v>1461.81</v>
      </c>
      <c r="BA547">
        <v>0.114</v>
      </c>
      <c r="BB547">
        <v>643.08000000000004</v>
      </c>
      <c r="BC547">
        <v>5.0099999999999999E-2</v>
      </c>
      <c r="BD547" s="1">
        <v>12825.25</v>
      </c>
      <c r="BE547" s="1">
        <v>4025.62</v>
      </c>
      <c r="BF547">
        <v>0.85150000000000003</v>
      </c>
      <c r="BG547">
        <v>0.54730000000000001</v>
      </c>
      <c r="BH547">
        <v>0.21790000000000001</v>
      </c>
      <c r="BI547">
        <v>0.1847</v>
      </c>
      <c r="BJ547">
        <v>3.0499999999999999E-2</v>
      </c>
      <c r="BK547">
        <v>1.9599999999999999E-2</v>
      </c>
    </row>
    <row r="548" spans="1:63" x14ac:dyDescent="0.25">
      <c r="A548" t="s">
        <v>549</v>
      </c>
      <c r="B548">
        <v>47464</v>
      </c>
      <c r="C548">
        <v>57.76</v>
      </c>
      <c r="D548">
        <v>25.64</v>
      </c>
      <c r="E548" s="1">
        <v>1480.73</v>
      </c>
      <c r="F548" s="1">
        <v>1481.12</v>
      </c>
      <c r="G548">
        <v>6.8999999999999999E-3</v>
      </c>
      <c r="H548">
        <v>1.4E-3</v>
      </c>
      <c r="I548">
        <v>8.0999999999999996E-3</v>
      </c>
      <c r="J548">
        <v>8.0000000000000004E-4</v>
      </c>
      <c r="K548">
        <v>4.0899999999999999E-2</v>
      </c>
      <c r="L548">
        <v>0.91549999999999998</v>
      </c>
      <c r="M548">
        <v>2.64E-2</v>
      </c>
      <c r="N548">
        <v>0.215</v>
      </c>
      <c r="O548">
        <v>1.3899999999999999E-2</v>
      </c>
      <c r="P548">
        <v>0.1103</v>
      </c>
      <c r="Q548" s="1">
        <v>61171.38</v>
      </c>
      <c r="R548">
        <v>0.21060000000000001</v>
      </c>
      <c r="S548">
        <v>0.1696</v>
      </c>
      <c r="T548">
        <v>0.61980000000000002</v>
      </c>
      <c r="U548">
        <v>11.22</v>
      </c>
      <c r="V548" s="1">
        <v>80396.92</v>
      </c>
      <c r="W548">
        <v>128.54</v>
      </c>
      <c r="X548" s="1">
        <v>223104.91</v>
      </c>
      <c r="Y548">
        <v>0.76200000000000001</v>
      </c>
      <c r="Z548">
        <v>0.1381</v>
      </c>
      <c r="AA548">
        <v>9.9900000000000003E-2</v>
      </c>
      <c r="AB548">
        <v>0.23799999999999999</v>
      </c>
      <c r="AC548">
        <v>223.1</v>
      </c>
      <c r="AD548" s="1">
        <v>6842.68</v>
      </c>
      <c r="AE548">
        <v>686.66</v>
      </c>
      <c r="AF548" s="1">
        <v>195285.83</v>
      </c>
      <c r="AG548" t="s">
        <v>3</v>
      </c>
      <c r="AH548" s="1">
        <v>41715</v>
      </c>
      <c r="AI548" s="1">
        <v>80872.89</v>
      </c>
      <c r="AJ548">
        <v>47.02</v>
      </c>
      <c r="AK548">
        <v>26.92</v>
      </c>
      <c r="AL548">
        <v>31.26</v>
      </c>
      <c r="AM548">
        <v>4.57</v>
      </c>
      <c r="AN548" s="1">
        <v>1859.95</v>
      </c>
      <c r="AO548">
        <v>0.86629999999999996</v>
      </c>
      <c r="AP548" s="1">
        <v>1421.54</v>
      </c>
      <c r="AQ548" s="1">
        <v>1869.76</v>
      </c>
      <c r="AR548" s="1">
        <v>6617.53</v>
      </c>
      <c r="AS548">
        <v>587.41999999999996</v>
      </c>
      <c r="AT548">
        <v>336.33</v>
      </c>
      <c r="AU548" s="1">
        <v>10832.59</v>
      </c>
      <c r="AV548" s="1">
        <v>4067.92</v>
      </c>
      <c r="AW548">
        <v>0.3246</v>
      </c>
      <c r="AX548" s="1">
        <v>6412.31</v>
      </c>
      <c r="AY548">
        <v>0.51170000000000004</v>
      </c>
      <c r="AZ548" s="1">
        <v>1563.94</v>
      </c>
      <c r="BA548">
        <v>0.12479999999999999</v>
      </c>
      <c r="BB548">
        <v>488.44</v>
      </c>
      <c r="BC548">
        <v>3.9E-2</v>
      </c>
      <c r="BD548" s="1">
        <v>12532.61</v>
      </c>
      <c r="BE548" s="1">
        <v>3150.5</v>
      </c>
      <c r="BF548">
        <v>0.48559999999999998</v>
      </c>
      <c r="BG548">
        <v>0.54710000000000003</v>
      </c>
      <c r="BH548">
        <v>0.22289999999999999</v>
      </c>
      <c r="BI548">
        <v>0.18010000000000001</v>
      </c>
      <c r="BJ548">
        <v>3.0800000000000001E-2</v>
      </c>
      <c r="BK548">
        <v>1.9E-2</v>
      </c>
    </row>
    <row r="549" spans="1:63" x14ac:dyDescent="0.25">
      <c r="A549" t="s">
        <v>550</v>
      </c>
      <c r="B549">
        <v>44966</v>
      </c>
      <c r="C549">
        <v>73.900000000000006</v>
      </c>
      <c r="D549">
        <v>29.87</v>
      </c>
      <c r="E549" s="1">
        <v>2207.2399999999998</v>
      </c>
      <c r="F549" s="1">
        <v>2094.12</v>
      </c>
      <c r="G549">
        <v>6.7000000000000002E-3</v>
      </c>
      <c r="H549">
        <v>3.5000000000000001E-3</v>
      </c>
      <c r="I549">
        <v>1.7299999999999999E-2</v>
      </c>
      <c r="J549">
        <v>8.9999999999999998E-4</v>
      </c>
      <c r="K549">
        <v>4.5499999999999999E-2</v>
      </c>
      <c r="L549">
        <v>0.87649999999999995</v>
      </c>
      <c r="M549">
        <v>4.9700000000000001E-2</v>
      </c>
      <c r="N549">
        <v>0.45829999999999999</v>
      </c>
      <c r="O549">
        <v>7.6E-3</v>
      </c>
      <c r="P549">
        <v>0.15790000000000001</v>
      </c>
      <c r="Q549" s="1">
        <v>59112.31</v>
      </c>
      <c r="R549">
        <v>0.2077</v>
      </c>
      <c r="S549">
        <v>0.1832</v>
      </c>
      <c r="T549">
        <v>0.60909999999999997</v>
      </c>
      <c r="U549">
        <v>15.49</v>
      </c>
      <c r="V549" s="1">
        <v>79868.44</v>
      </c>
      <c r="W549">
        <v>137.53</v>
      </c>
      <c r="X549" s="1">
        <v>163750.26</v>
      </c>
      <c r="Y549">
        <v>0.7177</v>
      </c>
      <c r="Z549">
        <v>0.19950000000000001</v>
      </c>
      <c r="AA549">
        <v>8.2799999999999999E-2</v>
      </c>
      <c r="AB549">
        <v>0.2823</v>
      </c>
      <c r="AC549">
        <v>163.75</v>
      </c>
      <c r="AD549" s="1">
        <v>4833.7700000000004</v>
      </c>
      <c r="AE549">
        <v>518.21</v>
      </c>
      <c r="AF549" s="1">
        <v>151208.03</v>
      </c>
      <c r="AG549" t="s">
        <v>3</v>
      </c>
      <c r="AH549" s="1">
        <v>32520</v>
      </c>
      <c r="AI549" s="1">
        <v>53235.15</v>
      </c>
      <c r="AJ549">
        <v>45.81</v>
      </c>
      <c r="AK549">
        <v>26.98</v>
      </c>
      <c r="AL549">
        <v>34.11</v>
      </c>
      <c r="AM549">
        <v>3.99</v>
      </c>
      <c r="AN549" s="1">
        <v>1201.8800000000001</v>
      </c>
      <c r="AO549">
        <v>1.0859000000000001</v>
      </c>
      <c r="AP549" s="1">
        <v>1443.75</v>
      </c>
      <c r="AQ549" s="1">
        <v>1896.07</v>
      </c>
      <c r="AR549" s="1">
        <v>6699.64</v>
      </c>
      <c r="AS549">
        <v>727.37</v>
      </c>
      <c r="AT549">
        <v>357.66</v>
      </c>
      <c r="AU549" s="1">
        <v>11124.49</v>
      </c>
      <c r="AV549" s="1">
        <v>5720.82</v>
      </c>
      <c r="AW549">
        <v>0.443</v>
      </c>
      <c r="AX549" s="1">
        <v>5010.71</v>
      </c>
      <c r="AY549">
        <v>0.38800000000000001</v>
      </c>
      <c r="AZ549" s="1">
        <v>1225.47</v>
      </c>
      <c r="BA549">
        <v>9.4899999999999998E-2</v>
      </c>
      <c r="BB549">
        <v>956.01</v>
      </c>
      <c r="BC549">
        <v>7.3999999999999996E-2</v>
      </c>
      <c r="BD549" s="1">
        <v>12913.01</v>
      </c>
      <c r="BE549" s="1">
        <v>4408.25</v>
      </c>
      <c r="BF549">
        <v>1.2203999999999999</v>
      </c>
      <c r="BG549">
        <v>0.5333</v>
      </c>
      <c r="BH549">
        <v>0.22489999999999999</v>
      </c>
      <c r="BI549">
        <v>0.20030000000000001</v>
      </c>
      <c r="BJ549">
        <v>2.52E-2</v>
      </c>
      <c r="BK549">
        <v>1.6299999999999999E-2</v>
      </c>
    </row>
    <row r="550" spans="1:63" x14ac:dyDescent="0.25">
      <c r="A550" t="s">
        <v>551</v>
      </c>
      <c r="B550">
        <v>44958</v>
      </c>
      <c r="C550">
        <v>32.1</v>
      </c>
      <c r="D550">
        <v>97.5</v>
      </c>
      <c r="E550" s="1">
        <v>3129.38</v>
      </c>
      <c r="F550" s="1">
        <v>2989.23</v>
      </c>
      <c r="G550">
        <v>1.9699999999999999E-2</v>
      </c>
      <c r="H550">
        <v>1.1000000000000001E-3</v>
      </c>
      <c r="I550">
        <v>7.4999999999999997E-2</v>
      </c>
      <c r="J550">
        <v>1.1000000000000001E-3</v>
      </c>
      <c r="K550">
        <v>6.4500000000000002E-2</v>
      </c>
      <c r="L550">
        <v>0.77659999999999996</v>
      </c>
      <c r="M550">
        <v>6.2100000000000002E-2</v>
      </c>
      <c r="N550">
        <v>0.33539999999999998</v>
      </c>
      <c r="O550">
        <v>2.2700000000000001E-2</v>
      </c>
      <c r="P550">
        <v>0.13850000000000001</v>
      </c>
      <c r="Q550" s="1">
        <v>66881.820000000007</v>
      </c>
      <c r="R550">
        <v>0.1832</v>
      </c>
      <c r="S550">
        <v>0.1978</v>
      </c>
      <c r="T550">
        <v>0.61899999999999999</v>
      </c>
      <c r="U550">
        <v>20.12</v>
      </c>
      <c r="V550" s="1">
        <v>90423.98</v>
      </c>
      <c r="W550">
        <v>151.07</v>
      </c>
      <c r="X550" s="1">
        <v>173872.44</v>
      </c>
      <c r="Y550">
        <v>0.68769999999999998</v>
      </c>
      <c r="Z550">
        <v>0.254</v>
      </c>
      <c r="AA550">
        <v>5.8299999999999998E-2</v>
      </c>
      <c r="AB550">
        <v>0.31230000000000002</v>
      </c>
      <c r="AC550">
        <v>173.87</v>
      </c>
      <c r="AD550" s="1">
        <v>7285.56</v>
      </c>
      <c r="AE550">
        <v>714.86</v>
      </c>
      <c r="AF550" s="1">
        <v>174859.81</v>
      </c>
      <c r="AG550" t="s">
        <v>3</v>
      </c>
      <c r="AH550" s="1">
        <v>38589</v>
      </c>
      <c r="AI550" s="1">
        <v>64107.5</v>
      </c>
      <c r="AJ550">
        <v>62.59</v>
      </c>
      <c r="AK550">
        <v>38.24</v>
      </c>
      <c r="AL550">
        <v>45.63</v>
      </c>
      <c r="AM550">
        <v>5.09</v>
      </c>
      <c r="AN550" s="1">
        <v>2016.53</v>
      </c>
      <c r="AO550">
        <v>0.88759999999999994</v>
      </c>
      <c r="AP550" s="1">
        <v>1527.19</v>
      </c>
      <c r="AQ550" s="1">
        <v>2012.37</v>
      </c>
      <c r="AR550" s="1">
        <v>7108.49</v>
      </c>
      <c r="AS550">
        <v>715.18</v>
      </c>
      <c r="AT550">
        <v>330.59</v>
      </c>
      <c r="AU550" s="1">
        <v>11693.81</v>
      </c>
      <c r="AV550" s="1">
        <v>4542.32</v>
      </c>
      <c r="AW550">
        <v>0.34560000000000002</v>
      </c>
      <c r="AX550" s="1">
        <v>6749.73</v>
      </c>
      <c r="AY550">
        <v>0.51359999999999995</v>
      </c>
      <c r="AZ550" s="1">
        <v>1120.2</v>
      </c>
      <c r="BA550">
        <v>8.5199999999999998E-2</v>
      </c>
      <c r="BB550">
        <v>730.01</v>
      </c>
      <c r="BC550">
        <v>5.5500000000000001E-2</v>
      </c>
      <c r="BD550" s="1">
        <v>13142.26</v>
      </c>
      <c r="BE550" s="1">
        <v>2855.66</v>
      </c>
      <c r="BF550">
        <v>0.5766</v>
      </c>
      <c r="BG550">
        <v>0.56930000000000003</v>
      </c>
      <c r="BH550">
        <v>0.22539999999999999</v>
      </c>
      <c r="BI550">
        <v>0.1613</v>
      </c>
      <c r="BJ550">
        <v>2.6599999999999999E-2</v>
      </c>
      <c r="BK550">
        <v>1.7399999999999999E-2</v>
      </c>
    </row>
    <row r="551" spans="1:63" x14ac:dyDescent="0.25">
      <c r="A551" t="s">
        <v>552</v>
      </c>
      <c r="B551">
        <v>47472</v>
      </c>
      <c r="C551">
        <v>57.81</v>
      </c>
      <c r="D551">
        <v>8.36</v>
      </c>
      <c r="E551">
        <v>483.32</v>
      </c>
      <c r="F551">
        <v>478.32</v>
      </c>
      <c r="G551">
        <v>3.5999999999999999E-3</v>
      </c>
      <c r="H551">
        <v>4.0000000000000002E-4</v>
      </c>
      <c r="I551">
        <v>1.18E-2</v>
      </c>
      <c r="J551">
        <v>1E-3</v>
      </c>
      <c r="K551">
        <v>4.8000000000000001E-2</v>
      </c>
      <c r="L551">
        <v>0.91390000000000005</v>
      </c>
      <c r="M551">
        <v>2.1299999999999999E-2</v>
      </c>
      <c r="N551">
        <v>0.29349999999999998</v>
      </c>
      <c r="O551">
        <v>3.7000000000000002E-3</v>
      </c>
      <c r="P551">
        <v>0.12690000000000001</v>
      </c>
      <c r="Q551" s="1">
        <v>54793.14</v>
      </c>
      <c r="R551">
        <v>0.22370000000000001</v>
      </c>
      <c r="S551">
        <v>0.18060000000000001</v>
      </c>
      <c r="T551">
        <v>0.59570000000000001</v>
      </c>
      <c r="U551">
        <v>6.1</v>
      </c>
      <c r="V551" s="1">
        <v>68293.45</v>
      </c>
      <c r="W551">
        <v>76.77</v>
      </c>
      <c r="X551" s="1">
        <v>205810.15</v>
      </c>
      <c r="Y551">
        <v>0.77729999999999999</v>
      </c>
      <c r="Z551">
        <v>7.6600000000000001E-2</v>
      </c>
      <c r="AA551">
        <v>0.14610000000000001</v>
      </c>
      <c r="AB551">
        <v>0.22270000000000001</v>
      </c>
      <c r="AC551">
        <v>205.81</v>
      </c>
      <c r="AD551" s="1">
        <v>5689.97</v>
      </c>
      <c r="AE551">
        <v>598.64</v>
      </c>
      <c r="AF551" s="1">
        <v>174037.95</v>
      </c>
      <c r="AG551" t="s">
        <v>3</v>
      </c>
      <c r="AH551" s="1">
        <v>36855</v>
      </c>
      <c r="AI551" s="1">
        <v>59212.17</v>
      </c>
      <c r="AJ551">
        <v>40.5</v>
      </c>
      <c r="AK551">
        <v>25.2</v>
      </c>
      <c r="AL551">
        <v>29.17</v>
      </c>
      <c r="AM551">
        <v>4.7</v>
      </c>
      <c r="AN551" s="1">
        <v>2062.6</v>
      </c>
      <c r="AO551">
        <v>1.4963</v>
      </c>
      <c r="AP551" s="1">
        <v>2341.67</v>
      </c>
      <c r="AQ551" s="1">
        <v>2608.48</v>
      </c>
      <c r="AR551" s="1">
        <v>7662.95</v>
      </c>
      <c r="AS551">
        <v>571.54</v>
      </c>
      <c r="AT551">
        <v>426.91</v>
      </c>
      <c r="AU551" s="1">
        <v>13611.56</v>
      </c>
      <c r="AV551" s="1">
        <v>6851.38</v>
      </c>
      <c r="AW551">
        <v>0.42920000000000003</v>
      </c>
      <c r="AX551" s="1">
        <v>6110.48</v>
      </c>
      <c r="AY551">
        <v>0.38279999999999997</v>
      </c>
      <c r="AZ551" s="1">
        <v>2301.17</v>
      </c>
      <c r="BA551">
        <v>0.14419999999999999</v>
      </c>
      <c r="BB551">
        <v>698.64</v>
      </c>
      <c r="BC551">
        <v>4.3799999999999999E-2</v>
      </c>
      <c r="BD551" s="1">
        <v>15961.67</v>
      </c>
      <c r="BE551" s="1">
        <v>5526.5</v>
      </c>
      <c r="BF551">
        <v>1.4393</v>
      </c>
      <c r="BG551">
        <v>0.51749999999999996</v>
      </c>
      <c r="BH551">
        <v>0.2087</v>
      </c>
      <c r="BI551">
        <v>0.21340000000000001</v>
      </c>
      <c r="BJ551">
        <v>3.32E-2</v>
      </c>
      <c r="BK551">
        <v>2.7099999999999999E-2</v>
      </c>
    </row>
    <row r="552" spans="1:63" x14ac:dyDescent="0.25">
      <c r="A552" t="s">
        <v>553</v>
      </c>
      <c r="B552">
        <v>46821</v>
      </c>
      <c r="C552">
        <v>39.380000000000003</v>
      </c>
      <c r="D552">
        <v>52.8</v>
      </c>
      <c r="E552" s="1">
        <v>2079.19</v>
      </c>
      <c r="F552" s="1">
        <v>2034.08</v>
      </c>
      <c r="G552">
        <v>8.3000000000000001E-3</v>
      </c>
      <c r="H552">
        <v>6.9999999999999999E-4</v>
      </c>
      <c r="I552">
        <v>2.0400000000000001E-2</v>
      </c>
      <c r="J552">
        <v>6.9999999999999999E-4</v>
      </c>
      <c r="K552">
        <v>4.2099999999999999E-2</v>
      </c>
      <c r="L552">
        <v>0.88170000000000004</v>
      </c>
      <c r="M552">
        <v>4.5999999999999999E-2</v>
      </c>
      <c r="N552">
        <v>0.37159999999999999</v>
      </c>
      <c r="O552">
        <v>1.23E-2</v>
      </c>
      <c r="P552">
        <v>0.14299999999999999</v>
      </c>
      <c r="Q552" s="1">
        <v>58921.47</v>
      </c>
      <c r="R552">
        <v>0.1988</v>
      </c>
      <c r="S552">
        <v>0.18729999999999999</v>
      </c>
      <c r="T552">
        <v>0.6139</v>
      </c>
      <c r="U552">
        <v>14.72</v>
      </c>
      <c r="V552" s="1">
        <v>81903.38</v>
      </c>
      <c r="W552">
        <v>136.61000000000001</v>
      </c>
      <c r="X552" s="1">
        <v>178796.19</v>
      </c>
      <c r="Y552">
        <v>0.7167</v>
      </c>
      <c r="Z552">
        <v>0.20749999999999999</v>
      </c>
      <c r="AA552">
        <v>7.5700000000000003E-2</v>
      </c>
      <c r="AB552">
        <v>0.2833</v>
      </c>
      <c r="AC552">
        <v>178.8</v>
      </c>
      <c r="AD552" s="1">
        <v>6079.12</v>
      </c>
      <c r="AE552">
        <v>620.58000000000004</v>
      </c>
      <c r="AF552" s="1">
        <v>164989.07</v>
      </c>
      <c r="AG552" t="s">
        <v>3</v>
      </c>
      <c r="AH552" s="1">
        <v>34813</v>
      </c>
      <c r="AI552" s="1">
        <v>58257.08</v>
      </c>
      <c r="AJ552">
        <v>53.45</v>
      </c>
      <c r="AK552">
        <v>30.99</v>
      </c>
      <c r="AL552">
        <v>37.56</v>
      </c>
      <c r="AM552">
        <v>4.4000000000000004</v>
      </c>
      <c r="AN552" s="1">
        <v>1492.69</v>
      </c>
      <c r="AO552">
        <v>0.94169999999999998</v>
      </c>
      <c r="AP552" s="1">
        <v>1455.6</v>
      </c>
      <c r="AQ552" s="1">
        <v>1823.19</v>
      </c>
      <c r="AR552" s="1">
        <v>6195.02</v>
      </c>
      <c r="AS552">
        <v>597.26</v>
      </c>
      <c r="AT552">
        <v>347.73</v>
      </c>
      <c r="AU552" s="1">
        <v>10418.799999999999</v>
      </c>
      <c r="AV552" s="1">
        <v>4772.28</v>
      </c>
      <c r="AW552">
        <v>0.39179999999999998</v>
      </c>
      <c r="AX552" s="1">
        <v>5422.62</v>
      </c>
      <c r="AY552">
        <v>0.4451</v>
      </c>
      <c r="AZ552" s="1">
        <v>1206.76</v>
      </c>
      <c r="BA552">
        <v>9.9099999999999994E-2</v>
      </c>
      <c r="BB552">
        <v>780.09</v>
      </c>
      <c r="BC552">
        <v>6.4000000000000001E-2</v>
      </c>
      <c r="BD552" s="1">
        <v>12181.75</v>
      </c>
      <c r="BE552" s="1">
        <v>3668.83</v>
      </c>
      <c r="BF552">
        <v>0.84630000000000005</v>
      </c>
      <c r="BG552">
        <v>0.53520000000000001</v>
      </c>
      <c r="BH552">
        <v>0.2235</v>
      </c>
      <c r="BI552">
        <v>0.19969999999999999</v>
      </c>
      <c r="BJ552">
        <v>2.4899999999999999E-2</v>
      </c>
      <c r="BK552">
        <v>1.6799999999999999E-2</v>
      </c>
    </row>
    <row r="553" spans="1:63" x14ac:dyDescent="0.25">
      <c r="A553" t="s">
        <v>554</v>
      </c>
      <c r="B553">
        <v>45633</v>
      </c>
      <c r="C553">
        <v>75.900000000000006</v>
      </c>
      <c r="D553">
        <v>15.08</v>
      </c>
      <c r="E553" s="1">
        <v>1144.96</v>
      </c>
      <c r="F553" s="1">
        <v>1185.98</v>
      </c>
      <c r="G553">
        <v>3.0999999999999999E-3</v>
      </c>
      <c r="H553">
        <v>2.3999999999999998E-3</v>
      </c>
      <c r="I553">
        <v>3.8E-3</v>
      </c>
      <c r="J553">
        <v>2.9999999999999997E-4</v>
      </c>
      <c r="K553">
        <v>1.03E-2</v>
      </c>
      <c r="L553">
        <v>0.9657</v>
      </c>
      <c r="M553">
        <v>1.44E-2</v>
      </c>
      <c r="N553">
        <v>0.22869999999999999</v>
      </c>
      <c r="O553">
        <v>2.8999999999999998E-3</v>
      </c>
      <c r="P553">
        <v>0.1192</v>
      </c>
      <c r="Q553" s="1">
        <v>60349.11</v>
      </c>
      <c r="R553">
        <v>0.1515</v>
      </c>
      <c r="S553">
        <v>0.18329999999999999</v>
      </c>
      <c r="T553">
        <v>0.66520000000000001</v>
      </c>
      <c r="U553">
        <v>9.0500000000000007</v>
      </c>
      <c r="V553" s="1">
        <v>72172.039999999994</v>
      </c>
      <c r="W553">
        <v>122.95</v>
      </c>
      <c r="X553" s="1">
        <v>190705.62</v>
      </c>
      <c r="Y553">
        <v>0.74099999999999999</v>
      </c>
      <c r="Z553">
        <v>0.1285</v>
      </c>
      <c r="AA553">
        <v>0.1305</v>
      </c>
      <c r="AB553">
        <v>0.25900000000000001</v>
      </c>
      <c r="AC553">
        <v>190.71</v>
      </c>
      <c r="AD553" s="1">
        <v>5016.5600000000004</v>
      </c>
      <c r="AE553">
        <v>511.83</v>
      </c>
      <c r="AF553" s="1">
        <v>158849.68</v>
      </c>
      <c r="AG553" t="s">
        <v>3</v>
      </c>
      <c r="AH553" s="1">
        <v>38383</v>
      </c>
      <c r="AI553" s="1">
        <v>64037.27</v>
      </c>
      <c r="AJ553">
        <v>39.96</v>
      </c>
      <c r="AK553">
        <v>24.17</v>
      </c>
      <c r="AL553">
        <v>27.89</v>
      </c>
      <c r="AM553">
        <v>4.92</v>
      </c>
      <c r="AN553" s="1">
        <v>1772.54</v>
      </c>
      <c r="AO553">
        <v>1.0578000000000001</v>
      </c>
      <c r="AP553" s="1">
        <v>1384.91</v>
      </c>
      <c r="AQ553" s="1">
        <v>2011.83</v>
      </c>
      <c r="AR553" s="1">
        <v>6658.34</v>
      </c>
      <c r="AS553">
        <v>579.36</v>
      </c>
      <c r="AT553">
        <v>357.5</v>
      </c>
      <c r="AU553" s="1">
        <v>10991.93</v>
      </c>
      <c r="AV553" s="1">
        <v>5549.2</v>
      </c>
      <c r="AW553">
        <v>0.43469999999999998</v>
      </c>
      <c r="AX553" s="1">
        <v>5061.71</v>
      </c>
      <c r="AY553">
        <v>0.39650000000000002</v>
      </c>
      <c r="AZ553" s="1">
        <v>1593.91</v>
      </c>
      <c r="BA553">
        <v>0.1249</v>
      </c>
      <c r="BB553">
        <v>559.78</v>
      </c>
      <c r="BC553">
        <v>4.3900000000000002E-2</v>
      </c>
      <c r="BD553" s="1">
        <v>12764.59</v>
      </c>
      <c r="BE553" s="1">
        <v>5271.69</v>
      </c>
      <c r="BF553">
        <v>1.2363</v>
      </c>
      <c r="BG553">
        <v>0.54669999999999996</v>
      </c>
      <c r="BH553">
        <v>0.23519999999999999</v>
      </c>
      <c r="BI553">
        <v>0.16550000000000001</v>
      </c>
      <c r="BJ553">
        <v>3.0300000000000001E-2</v>
      </c>
      <c r="BK553">
        <v>2.24E-2</v>
      </c>
    </row>
    <row r="554" spans="1:63" x14ac:dyDescent="0.25">
      <c r="A554" t="s">
        <v>555</v>
      </c>
      <c r="B554">
        <v>50393</v>
      </c>
      <c r="C554">
        <v>171.19</v>
      </c>
      <c r="D554">
        <v>8.2899999999999991</v>
      </c>
      <c r="E554" s="1">
        <v>1419.45</v>
      </c>
      <c r="F554" s="1">
        <v>1350.84</v>
      </c>
      <c r="G554">
        <v>1.6000000000000001E-3</v>
      </c>
      <c r="H554">
        <v>2.9999999999999997E-4</v>
      </c>
      <c r="I554">
        <v>8.6E-3</v>
      </c>
      <c r="J554">
        <v>1E-3</v>
      </c>
      <c r="K554">
        <v>8.5000000000000006E-3</v>
      </c>
      <c r="L554">
        <v>0.95499999999999996</v>
      </c>
      <c r="M554">
        <v>2.5000000000000001E-2</v>
      </c>
      <c r="N554">
        <v>0.88360000000000005</v>
      </c>
      <c r="O554">
        <v>2.9999999999999997E-4</v>
      </c>
      <c r="P554">
        <v>0.17810000000000001</v>
      </c>
      <c r="Q554" s="1">
        <v>57896.4</v>
      </c>
      <c r="R554">
        <v>0.1925</v>
      </c>
      <c r="S554">
        <v>0.17680000000000001</v>
      </c>
      <c r="T554">
        <v>0.63070000000000004</v>
      </c>
      <c r="U554">
        <v>12.88</v>
      </c>
      <c r="V554" s="1">
        <v>78833.41</v>
      </c>
      <c r="W554">
        <v>105.74</v>
      </c>
      <c r="X554" s="1">
        <v>161989</v>
      </c>
      <c r="Y554">
        <v>0.5655</v>
      </c>
      <c r="Z554">
        <v>8.5800000000000001E-2</v>
      </c>
      <c r="AA554">
        <v>0.34870000000000001</v>
      </c>
      <c r="AB554">
        <v>0.4345</v>
      </c>
      <c r="AC554">
        <v>161.99</v>
      </c>
      <c r="AD554" s="1">
        <v>3809.27</v>
      </c>
      <c r="AE554">
        <v>323.97000000000003</v>
      </c>
      <c r="AF554" s="1">
        <v>127611.81</v>
      </c>
      <c r="AG554" t="s">
        <v>3</v>
      </c>
      <c r="AH554" s="1">
        <v>31214</v>
      </c>
      <c r="AI554" s="1">
        <v>47403.94</v>
      </c>
      <c r="AJ554">
        <v>27.57</v>
      </c>
      <c r="AK554">
        <v>21.91</v>
      </c>
      <c r="AL554">
        <v>23.22</v>
      </c>
      <c r="AM554">
        <v>3.61</v>
      </c>
      <c r="AN554">
        <v>0</v>
      </c>
      <c r="AO554">
        <v>0.82840000000000003</v>
      </c>
      <c r="AP554" s="1">
        <v>1800.33</v>
      </c>
      <c r="AQ554" s="1">
        <v>2831.89</v>
      </c>
      <c r="AR554" s="1">
        <v>7847.71</v>
      </c>
      <c r="AS554">
        <v>690.9</v>
      </c>
      <c r="AT554">
        <v>383.9</v>
      </c>
      <c r="AU554" s="1">
        <v>13554.73</v>
      </c>
      <c r="AV554" s="1">
        <v>9797.84</v>
      </c>
      <c r="AW554">
        <v>0.61629999999999996</v>
      </c>
      <c r="AX554" s="1">
        <v>3249.92</v>
      </c>
      <c r="AY554">
        <v>0.2044</v>
      </c>
      <c r="AZ554" s="1">
        <v>1227.77</v>
      </c>
      <c r="BA554">
        <v>7.7200000000000005E-2</v>
      </c>
      <c r="BB554" s="1">
        <v>1621.3</v>
      </c>
      <c r="BC554">
        <v>0.10199999999999999</v>
      </c>
      <c r="BD554" s="1">
        <v>15896.84</v>
      </c>
      <c r="BE554" s="1">
        <v>8423.15</v>
      </c>
      <c r="BF554">
        <v>3.5091000000000001</v>
      </c>
      <c r="BG554">
        <v>0.52229999999999999</v>
      </c>
      <c r="BH554">
        <v>0.2445</v>
      </c>
      <c r="BI554">
        <v>0.1759</v>
      </c>
      <c r="BJ554">
        <v>3.4000000000000002E-2</v>
      </c>
      <c r="BK554">
        <v>2.3300000000000001E-2</v>
      </c>
    </row>
    <row r="555" spans="1:63" x14ac:dyDescent="0.25">
      <c r="A555" t="s">
        <v>556</v>
      </c>
      <c r="B555">
        <v>44974</v>
      </c>
      <c r="C555">
        <v>31.76</v>
      </c>
      <c r="D555">
        <v>150.68</v>
      </c>
      <c r="E555" s="1">
        <v>4785.75</v>
      </c>
      <c r="F555" s="1">
        <v>4692.26</v>
      </c>
      <c r="G555">
        <v>1.83E-2</v>
      </c>
      <c r="H555">
        <v>5.0000000000000001E-4</v>
      </c>
      <c r="I555">
        <v>2.6599999999999999E-2</v>
      </c>
      <c r="J555">
        <v>8.9999999999999998E-4</v>
      </c>
      <c r="K555">
        <v>3.6600000000000001E-2</v>
      </c>
      <c r="L555">
        <v>0.87270000000000003</v>
      </c>
      <c r="M555">
        <v>4.4299999999999999E-2</v>
      </c>
      <c r="N555">
        <v>0.22220000000000001</v>
      </c>
      <c r="O555">
        <v>1.29E-2</v>
      </c>
      <c r="P555">
        <v>0.1343</v>
      </c>
      <c r="Q555" s="1">
        <v>69556.87</v>
      </c>
      <c r="R555">
        <v>0.17949999999999999</v>
      </c>
      <c r="S555">
        <v>0.20599999999999999</v>
      </c>
      <c r="T555">
        <v>0.61450000000000005</v>
      </c>
      <c r="U555">
        <v>27.03</v>
      </c>
      <c r="V555" s="1">
        <v>96354.27</v>
      </c>
      <c r="W555">
        <v>173.97</v>
      </c>
      <c r="X555" s="1">
        <v>198114.38</v>
      </c>
      <c r="Y555">
        <v>0.7863</v>
      </c>
      <c r="Z555">
        <v>0.1704</v>
      </c>
      <c r="AA555">
        <v>4.3299999999999998E-2</v>
      </c>
      <c r="AB555">
        <v>0.2137</v>
      </c>
      <c r="AC555">
        <v>198.11</v>
      </c>
      <c r="AD555" s="1">
        <v>7462.86</v>
      </c>
      <c r="AE555">
        <v>820.5</v>
      </c>
      <c r="AF555" s="1">
        <v>180738.63</v>
      </c>
      <c r="AG555" t="s">
        <v>3</v>
      </c>
      <c r="AH555" s="1">
        <v>42883</v>
      </c>
      <c r="AI555" s="1">
        <v>73866.039999999994</v>
      </c>
      <c r="AJ555">
        <v>64</v>
      </c>
      <c r="AK555">
        <v>35.880000000000003</v>
      </c>
      <c r="AL555">
        <v>39.979999999999997</v>
      </c>
      <c r="AM555">
        <v>4.5199999999999996</v>
      </c>
      <c r="AN555">
        <v>525.94000000000005</v>
      </c>
      <c r="AO555">
        <v>0.78890000000000005</v>
      </c>
      <c r="AP555" s="1">
        <v>1401.16</v>
      </c>
      <c r="AQ555" s="1">
        <v>1950.37</v>
      </c>
      <c r="AR555" s="1">
        <v>6805.74</v>
      </c>
      <c r="AS555">
        <v>753.46</v>
      </c>
      <c r="AT555">
        <v>345.36</v>
      </c>
      <c r="AU555" s="1">
        <v>11256.09</v>
      </c>
      <c r="AV555" s="1">
        <v>3936.27</v>
      </c>
      <c r="AW555">
        <v>0.32600000000000001</v>
      </c>
      <c r="AX555" s="1">
        <v>6552.51</v>
      </c>
      <c r="AY555">
        <v>0.54259999999999997</v>
      </c>
      <c r="AZ555" s="1">
        <v>1069.76</v>
      </c>
      <c r="BA555">
        <v>8.8599999999999998E-2</v>
      </c>
      <c r="BB555">
        <v>517.44000000000005</v>
      </c>
      <c r="BC555">
        <v>4.2799999999999998E-2</v>
      </c>
      <c r="BD555" s="1">
        <v>12075.99</v>
      </c>
      <c r="BE555" s="1">
        <v>2783.06</v>
      </c>
      <c r="BF555">
        <v>0.43580000000000002</v>
      </c>
      <c r="BG555">
        <v>0.58750000000000002</v>
      </c>
      <c r="BH555">
        <v>0.2326</v>
      </c>
      <c r="BI555">
        <v>0.1368</v>
      </c>
      <c r="BJ555">
        <v>2.6499999999999999E-2</v>
      </c>
      <c r="BK555">
        <v>1.67E-2</v>
      </c>
    </row>
    <row r="556" spans="1:63" x14ac:dyDescent="0.25">
      <c r="A556" t="s">
        <v>557</v>
      </c>
      <c r="B556">
        <v>46904</v>
      </c>
      <c r="C556">
        <v>49</v>
      </c>
      <c r="D556">
        <v>14.74</v>
      </c>
      <c r="E556">
        <v>722.25</v>
      </c>
      <c r="F556">
        <v>692.03</v>
      </c>
      <c r="G556">
        <v>2.3E-3</v>
      </c>
      <c r="H556">
        <v>2.9999999999999997E-4</v>
      </c>
      <c r="I556">
        <v>6.4999999999999997E-3</v>
      </c>
      <c r="J556">
        <v>6.9999999999999999E-4</v>
      </c>
      <c r="K556">
        <v>1.6199999999999999E-2</v>
      </c>
      <c r="L556">
        <v>0.94359999999999999</v>
      </c>
      <c r="M556">
        <v>3.04E-2</v>
      </c>
      <c r="N556">
        <v>0.41920000000000002</v>
      </c>
      <c r="O556">
        <v>7.4999999999999997E-3</v>
      </c>
      <c r="P556">
        <v>0.14130000000000001</v>
      </c>
      <c r="Q556" s="1">
        <v>52874.78</v>
      </c>
      <c r="R556">
        <v>0.2802</v>
      </c>
      <c r="S556">
        <v>0.24260000000000001</v>
      </c>
      <c r="T556">
        <v>0.47720000000000001</v>
      </c>
      <c r="U556">
        <v>6.75</v>
      </c>
      <c r="V556" s="1">
        <v>74855</v>
      </c>
      <c r="W556">
        <v>102.15</v>
      </c>
      <c r="X556" s="1">
        <v>238678.31</v>
      </c>
      <c r="Y556">
        <v>0.78290000000000004</v>
      </c>
      <c r="Z556">
        <v>0.1014</v>
      </c>
      <c r="AA556">
        <v>0.11559999999999999</v>
      </c>
      <c r="AB556">
        <v>0.21709999999999999</v>
      </c>
      <c r="AC556">
        <v>238.68</v>
      </c>
      <c r="AD556" s="1">
        <v>6972.6</v>
      </c>
      <c r="AE556">
        <v>697.79</v>
      </c>
      <c r="AF556" s="1">
        <v>219103.91</v>
      </c>
      <c r="AG556" t="s">
        <v>3</v>
      </c>
      <c r="AH556" s="1">
        <v>34800</v>
      </c>
      <c r="AI556" s="1">
        <v>56699.199999999997</v>
      </c>
      <c r="AJ556">
        <v>44.05</v>
      </c>
      <c r="AK556">
        <v>27.13</v>
      </c>
      <c r="AL556">
        <v>29.88</v>
      </c>
      <c r="AM556">
        <v>4.51</v>
      </c>
      <c r="AN556" s="1">
        <v>2505.19</v>
      </c>
      <c r="AO556">
        <v>1.2566999999999999</v>
      </c>
      <c r="AP556" s="1">
        <v>1948.39</v>
      </c>
      <c r="AQ556" s="1">
        <v>2369.29</v>
      </c>
      <c r="AR556" s="1">
        <v>7013.96</v>
      </c>
      <c r="AS556">
        <v>633.12</v>
      </c>
      <c r="AT556">
        <v>393.78</v>
      </c>
      <c r="AU556" s="1">
        <v>12358.53</v>
      </c>
      <c r="AV556" s="1">
        <v>6319.63</v>
      </c>
      <c r="AW556">
        <v>0.39839999999999998</v>
      </c>
      <c r="AX556" s="1">
        <v>6573.87</v>
      </c>
      <c r="AY556">
        <v>0.41439999999999999</v>
      </c>
      <c r="AZ556" s="1">
        <v>1961.32</v>
      </c>
      <c r="BA556">
        <v>0.1236</v>
      </c>
      <c r="BB556" s="1">
        <v>1008.17</v>
      </c>
      <c r="BC556">
        <v>6.3600000000000004E-2</v>
      </c>
      <c r="BD556" s="1">
        <v>15863</v>
      </c>
      <c r="BE556" s="1">
        <v>4926.9399999999996</v>
      </c>
      <c r="BF556">
        <v>1.1594</v>
      </c>
      <c r="BG556">
        <v>0.49059999999999998</v>
      </c>
      <c r="BH556">
        <v>0.21199999999999999</v>
      </c>
      <c r="BI556">
        <v>0.2475</v>
      </c>
      <c r="BJ556">
        <v>2.9499999999999998E-2</v>
      </c>
      <c r="BK556">
        <v>2.0400000000000001E-2</v>
      </c>
    </row>
    <row r="557" spans="1:63" x14ac:dyDescent="0.25">
      <c r="A557" t="s">
        <v>558</v>
      </c>
      <c r="B557">
        <v>44982</v>
      </c>
      <c r="C557">
        <v>95.05</v>
      </c>
      <c r="D557">
        <v>25.48</v>
      </c>
      <c r="E557" s="1">
        <v>2422.23</v>
      </c>
      <c r="F557" s="1">
        <v>2322.48</v>
      </c>
      <c r="G557">
        <v>5.4999999999999997E-3</v>
      </c>
      <c r="H557">
        <v>8.0000000000000004E-4</v>
      </c>
      <c r="I557">
        <v>9.5999999999999992E-3</v>
      </c>
      <c r="J557">
        <v>1E-3</v>
      </c>
      <c r="K557">
        <v>2.1299999999999999E-2</v>
      </c>
      <c r="L557">
        <v>0.92920000000000003</v>
      </c>
      <c r="M557">
        <v>3.2500000000000001E-2</v>
      </c>
      <c r="N557">
        <v>0.38080000000000003</v>
      </c>
      <c r="O557">
        <v>3.3999999999999998E-3</v>
      </c>
      <c r="P557">
        <v>0.14169999999999999</v>
      </c>
      <c r="Q557" s="1">
        <v>61972.27</v>
      </c>
      <c r="R557">
        <v>0.23319999999999999</v>
      </c>
      <c r="S557">
        <v>0.1981</v>
      </c>
      <c r="T557">
        <v>0.56869999999999998</v>
      </c>
      <c r="U557">
        <v>15.52</v>
      </c>
      <c r="V557" s="1">
        <v>83535.22</v>
      </c>
      <c r="W557">
        <v>150.41</v>
      </c>
      <c r="X557" s="1">
        <v>164668.4</v>
      </c>
      <c r="Y557">
        <v>0.73250000000000004</v>
      </c>
      <c r="Z557">
        <v>0.14860000000000001</v>
      </c>
      <c r="AA557">
        <v>0.11890000000000001</v>
      </c>
      <c r="AB557">
        <v>0.26750000000000002</v>
      </c>
      <c r="AC557">
        <v>164.67</v>
      </c>
      <c r="AD557" s="1">
        <v>4609.18</v>
      </c>
      <c r="AE557">
        <v>502.25</v>
      </c>
      <c r="AF557" s="1">
        <v>150633.07999999999</v>
      </c>
      <c r="AG557" t="s">
        <v>3</v>
      </c>
      <c r="AH557" s="1">
        <v>36378</v>
      </c>
      <c r="AI557" s="1">
        <v>56495.81</v>
      </c>
      <c r="AJ557">
        <v>41.35</v>
      </c>
      <c r="AK557">
        <v>25.46</v>
      </c>
      <c r="AL557">
        <v>29.77</v>
      </c>
      <c r="AM557">
        <v>4.0999999999999996</v>
      </c>
      <c r="AN557" s="1">
        <v>1335.26</v>
      </c>
      <c r="AO557">
        <v>1.0491999999999999</v>
      </c>
      <c r="AP557" s="1">
        <v>1325.52</v>
      </c>
      <c r="AQ557" s="1">
        <v>1954.65</v>
      </c>
      <c r="AR557" s="1">
        <v>6556.69</v>
      </c>
      <c r="AS557">
        <v>687.9</v>
      </c>
      <c r="AT557">
        <v>293.45999999999998</v>
      </c>
      <c r="AU557" s="1">
        <v>10818.22</v>
      </c>
      <c r="AV557" s="1">
        <v>5484.69</v>
      </c>
      <c r="AW557">
        <v>0.44990000000000002</v>
      </c>
      <c r="AX557" s="1">
        <v>4856.3599999999997</v>
      </c>
      <c r="AY557">
        <v>0.39839999999999998</v>
      </c>
      <c r="AZ557" s="1">
        <v>1101.1099999999999</v>
      </c>
      <c r="BA557">
        <v>9.0300000000000005E-2</v>
      </c>
      <c r="BB557">
        <v>748.96</v>
      </c>
      <c r="BC557">
        <v>6.1400000000000003E-2</v>
      </c>
      <c r="BD557" s="1">
        <v>12191.12</v>
      </c>
      <c r="BE557" s="1">
        <v>4455.16</v>
      </c>
      <c r="BF557">
        <v>1.2162999999999999</v>
      </c>
      <c r="BG557">
        <v>0.54510000000000003</v>
      </c>
      <c r="BH557">
        <v>0.22939999999999999</v>
      </c>
      <c r="BI557">
        <v>0.17810000000000001</v>
      </c>
      <c r="BJ557">
        <v>2.9399999999999999E-2</v>
      </c>
      <c r="BK557">
        <v>1.7999999999999999E-2</v>
      </c>
    </row>
    <row r="558" spans="1:63" x14ac:dyDescent="0.25">
      <c r="A558" t="s">
        <v>559</v>
      </c>
      <c r="B558">
        <v>44990</v>
      </c>
      <c r="C558">
        <v>16.43</v>
      </c>
      <c r="D558">
        <v>376.64</v>
      </c>
      <c r="E558" s="1">
        <v>6187.7</v>
      </c>
      <c r="F558" s="1">
        <v>4590.66</v>
      </c>
      <c r="G558">
        <v>2.5999999999999999E-3</v>
      </c>
      <c r="H558">
        <v>6.9999999999999999E-4</v>
      </c>
      <c r="I558">
        <v>0.40810000000000002</v>
      </c>
      <c r="J558">
        <v>1.5E-3</v>
      </c>
      <c r="K558">
        <v>0.111</v>
      </c>
      <c r="L558">
        <v>0.36370000000000002</v>
      </c>
      <c r="M558">
        <v>0.1123</v>
      </c>
      <c r="N558">
        <v>0.89300000000000002</v>
      </c>
      <c r="O558">
        <v>4.8599999999999997E-2</v>
      </c>
      <c r="P558">
        <v>0.18740000000000001</v>
      </c>
      <c r="Q558" s="1">
        <v>60101.48</v>
      </c>
      <c r="R558">
        <v>0.28799999999999998</v>
      </c>
      <c r="S558">
        <v>0.18429999999999999</v>
      </c>
      <c r="T558">
        <v>0.52769999999999995</v>
      </c>
      <c r="U558">
        <v>46.99</v>
      </c>
      <c r="V558" s="1">
        <v>82795.64</v>
      </c>
      <c r="W558">
        <v>130.43</v>
      </c>
      <c r="X558" s="1">
        <v>72665.429999999993</v>
      </c>
      <c r="Y558">
        <v>0.63170000000000004</v>
      </c>
      <c r="Z558">
        <v>0.28000000000000003</v>
      </c>
      <c r="AA558">
        <v>8.8400000000000006E-2</v>
      </c>
      <c r="AB558">
        <v>0.36830000000000002</v>
      </c>
      <c r="AC558">
        <v>72.67</v>
      </c>
      <c r="AD558" s="1">
        <v>3248.39</v>
      </c>
      <c r="AE558">
        <v>405.36</v>
      </c>
      <c r="AF558" s="1">
        <v>63362.69</v>
      </c>
      <c r="AG558" t="s">
        <v>3</v>
      </c>
      <c r="AH558" s="1">
        <v>25853</v>
      </c>
      <c r="AI558" s="1">
        <v>37491.599999999999</v>
      </c>
      <c r="AJ558">
        <v>60.54</v>
      </c>
      <c r="AK558">
        <v>40.659999999999997</v>
      </c>
      <c r="AL558">
        <v>47.57</v>
      </c>
      <c r="AM558">
        <v>4.5999999999999996</v>
      </c>
      <c r="AN558">
        <v>1.22</v>
      </c>
      <c r="AO558">
        <v>1.153</v>
      </c>
      <c r="AP558" s="1">
        <v>2186.63</v>
      </c>
      <c r="AQ558" s="1">
        <v>2890.24</v>
      </c>
      <c r="AR558" s="1">
        <v>7859.82</v>
      </c>
      <c r="AS558">
        <v>985.83</v>
      </c>
      <c r="AT558">
        <v>589.87</v>
      </c>
      <c r="AU558" s="1">
        <v>14512.4</v>
      </c>
      <c r="AV558" s="1">
        <v>12089.24</v>
      </c>
      <c r="AW558">
        <v>0.64629999999999999</v>
      </c>
      <c r="AX558" s="1">
        <v>3902.8</v>
      </c>
      <c r="AY558">
        <v>0.20860000000000001</v>
      </c>
      <c r="AZ558">
        <v>807.19</v>
      </c>
      <c r="BA558">
        <v>4.3200000000000002E-2</v>
      </c>
      <c r="BB558" s="1">
        <v>1906.91</v>
      </c>
      <c r="BC558">
        <v>0.1019</v>
      </c>
      <c r="BD558" s="1">
        <v>18706.14</v>
      </c>
      <c r="BE558" s="1">
        <v>6329.62</v>
      </c>
      <c r="BF558">
        <v>3.8454999999999999</v>
      </c>
      <c r="BG558">
        <v>0.45629999999999998</v>
      </c>
      <c r="BH558">
        <v>0.18190000000000001</v>
      </c>
      <c r="BI558">
        <v>0.32550000000000001</v>
      </c>
      <c r="BJ558">
        <v>2.52E-2</v>
      </c>
      <c r="BK558">
        <v>1.11E-2</v>
      </c>
    </row>
    <row r="559" spans="1:63" x14ac:dyDescent="0.25">
      <c r="A559" t="s">
        <v>560</v>
      </c>
      <c r="B559">
        <v>50500</v>
      </c>
      <c r="C559">
        <v>138.19</v>
      </c>
      <c r="D559">
        <v>12.4</v>
      </c>
      <c r="E559" s="1">
        <v>1712.91</v>
      </c>
      <c r="F559" s="1">
        <v>1685.19</v>
      </c>
      <c r="G559">
        <v>3.2000000000000002E-3</v>
      </c>
      <c r="H559">
        <v>2.9999999999999997E-4</v>
      </c>
      <c r="I559">
        <v>6.7000000000000002E-3</v>
      </c>
      <c r="J559">
        <v>1E-3</v>
      </c>
      <c r="K559">
        <v>1.47E-2</v>
      </c>
      <c r="L559">
        <v>0.94610000000000005</v>
      </c>
      <c r="M559">
        <v>2.8000000000000001E-2</v>
      </c>
      <c r="N559">
        <v>0.3604</v>
      </c>
      <c r="O559">
        <v>1.4E-3</v>
      </c>
      <c r="P559">
        <v>0.14599999999999999</v>
      </c>
      <c r="Q559" s="1">
        <v>57297.88</v>
      </c>
      <c r="R559">
        <v>0.19980000000000001</v>
      </c>
      <c r="S559">
        <v>0.19700000000000001</v>
      </c>
      <c r="T559">
        <v>0.60329999999999995</v>
      </c>
      <c r="U559">
        <v>14.34</v>
      </c>
      <c r="V559" s="1">
        <v>73142.649999999994</v>
      </c>
      <c r="W559">
        <v>114.73</v>
      </c>
      <c r="X559" s="1">
        <v>175551.72</v>
      </c>
      <c r="Y559">
        <v>0.77759999999999996</v>
      </c>
      <c r="Z559">
        <v>7.17E-2</v>
      </c>
      <c r="AA559">
        <v>0.1507</v>
      </c>
      <c r="AB559">
        <v>0.22239999999999999</v>
      </c>
      <c r="AC559">
        <v>175.55</v>
      </c>
      <c r="AD559" s="1">
        <v>4597.8100000000004</v>
      </c>
      <c r="AE559">
        <v>471.17</v>
      </c>
      <c r="AF559" s="1">
        <v>157785.29</v>
      </c>
      <c r="AG559" t="s">
        <v>3</v>
      </c>
      <c r="AH559" s="1">
        <v>37455</v>
      </c>
      <c r="AI559" s="1">
        <v>57082.21</v>
      </c>
      <c r="AJ559">
        <v>36.869999999999997</v>
      </c>
      <c r="AK559">
        <v>23.95</v>
      </c>
      <c r="AL559">
        <v>26.69</v>
      </c>
      <c r="AM559">
        <v>4.16</v>
      </c>
      <c r="AN559" s="1">
        <v>1309.67</v>
      </c>
      <c r="AO559">
        <v>1.0720000000000001</v>
      </c>
      <c r="AP559" s="1">
        <v>1431.66</v>
      </c>
      <c r="AQ559" s="1">
        <v>2234.84</v>
      </c>
      <c r="AR559" s="1">
        <v>6673.06</v>
      </c>
      <c r="AS559">
        <v>559.64</v>
      </c>
      <c r="AT559">
        <v>343.02</v>
      </c>
      <c r="AU559" s="1">
        <v>11242.21</v>
      </c>
      <c r="AV559" s="1">
        <v>6177.41</v>
      </c>
      <c r="AW559">
        <v>0.48099999999999998</v>
      </c>
      <c r="AX559" s="1">
        <v>4425.88</v>
      </c>
      <c r="AY559">
        <v>0.34460000000000002</v>
      </c>
      <c r="AZ559" s="1">
        <v>1465.81</v>
      </c>
      <c r="BA559">
        <v>0.11409999999999999</v>
      </c>
      <c r="BB559">
        <v>774.35</v>
      </c>
      <c r="BC559">
        <v>6.0299999999999999E-2</v>
      </c>
      <c r="BD559" s="1">
        <v>12843.45</v>
      </c>
      <c r="BE559" s="1">
        <v>5482.17</v>
      </c>
      <c r="BF559">
        <v>1.5242</v>
      </c>
      <c r="BG559">
        <v>0.53</v>
      </c>
      <c r="BH559">
        <v>0.23910000000000001</v>
      </c>
      <c r="BI559">
        <v>0.1797</v>
      </c>
      <c r="BJ559">
        <v>2.9399999999999999E-2</v>
      </c>
      <c r="BK559">
        <v>2.18E-2</v>
      </c>
    </row>
    <row r="560" spans="1:63" x14ac:dyDescent="0.25">
      <c r="A560" t="s">
        <v>561</v>
      </c>
      <c r="B560">
        <v>45005</v>
      </c>
      <c r="C560">
        <v>9.6199999999999992</v>
      </c>
      <c r="D560">
        <v>338.48</v>
      </c>
      <c r="E560" s="1">
        <v>3255.84</v>
      </c>
      <c r="F560" s="1">
        <v>2642.11</v>
      </c>
      <c r="G560">
        <v>3.0000000000000001E-3</v>
      </c>
      <c r="H560">
        <v>6.9999999999999999E-4</v>
      </c>
      <c r="I560">
        <v>0.47320000000000001</v>
      </c>
      <c r="J560">
        <v>1.6000000000000001E-3</v>
      </c>
      <c r="K560">
        <v>9.2100000000000001E-2</v>
      </c>
      <c r="L560">
        <v>0.31890000000000002</v>
      </c>
      <c r="M560">
        <v>0.1105</v>
      </c>
      <c r="N560">
        <v>0.98119999999999996</v>
      </c>
      <c r="O560">
        <v>3.3300000000000003E-2</v>
      </c>
      <c r="P560">
        <v>0.1966</v>
      </c>
      <c r="Q560" s="1">
        <v>60450.71</v>
      </c>
      <c r="R560">
        <v>0.2863</v>
      </c>
      <c r="S560">
        <v>0.2034</v>
      </c>
      <c r="T560">
        <v>0.51029999999999998</v>
      </c>
      <c r="U560">
        <v>26.25</v>
      </c>
      <c r="V560" s="1">
        <v>85190.09</v>
      </c>
      <c r="W560">
        <v>122.29</v>
      </c>
      <c r="X560" s="1">
        <v>79317.36</v>
      </c>
      <c r="Y560">
        <v>0.62</v>
      </c>
      <c r="Z560">
        <v>0.31140000000000001</v>
      </c>
      <c r="AA560">
        <v>6.8699999999999997E-2</v>
      </c>
      <c r="AB560">
        <v>0.38</v>
      </c>
      <c r="AC560">
        <v>79.319999999999993</v>
      </c>
      <c r="AD560" s="1">
        <v>3615.62</v>
      </c>
      <c r="AE560">
        <v>432</v>
      </c>
      <c r="AF560" s="1">
        <v>69135.28</v>
      </c>
      <c r="AG560" t="s">
        <v>3</v>
      </c>
      <c r="AH560" s="1">
        <v>25982</v>
      </c>
      <c r="AI560" s="1">
        <v>38836.230000000003</v>
      </c>
      <c r="AJ560">
        <v>62.09</v>
      </c>
      <c r="AK560">
        <v>42.04</v>
      </c>
      <c r="AL560">
        <v>47.23</v>
      </c>
      <c r="AM560">
        <v>4.82</v>
      </c>
      <c r="AN560">
        <v>0</v>
      </c>
      <c r="AO560">
        <v>1.1415999999999999</v>
      </c>
      <c r="AP560" s="1">
        <v>2103.94</v>
      </c>
      <c r="AQ560" s="1">
        <v>2744.06</v>
      </c>
      <c r="AR560" s="1">
        <v>7817.41</v>
      </c>
      <c r="AS560">
        <v>951.17</v>
      </c>
      <c r="AT560">
        <v>550.45000000000005</v>
      </c>
      <c r="AU560" s="1">
        <v>14167.03</v>
      </c>
      <c r="AV560" s="1">
        <v>10436.219999999999</v>
      </c>
      <c r="AW560">
        <v>0.59660000000000002</v>
      </c>
      <c r="AX560" s="1">
        <v>4067.2</v>
      </c>
      <c r="AY560">
        <v>0.23250000000000001</v>
      </c>
      <c r="AZ560" s="1">
        <v>1132.8599999999999</v>
      </c>
      <c r="BA560">
        <v>6.4799999999999996E-2</v>
      </c>
      <c r="BB560" s="1">
        <v>1857.2</v>
      </c>
      <c r="BC560">
        <v>0.1062</v>
      </c>
      <c r="BD560" s="1">
        <v>17493.490000000002</v>
      </c>
      <c r="BE560" s="1">
        <v>6495.07</v>
      </c>
      <c r="BF560">
        <v>3.5510999999999999</v>
      </c>
      <c r="BG560">
        <v>0.48799999999999999</v>
      </c>
      <c r="BH560">
        <v>0.19389999999999999</v>
      </c>
      <c r="BI560">
        <v>0.27889999999999998</v>
      </c>
      <c r="BJ560">
        <v>2.5600000000000001E-2</v>
      </c>
      <c r="BK560">
        <v>1.35E-2</v>
      </c>
    </row>
    <row r="561" spans="1:63" x14ac:dyDescent="0.25">
      <c r="A561" t="s">
        <v>562</v>
      </c>
      <c r="B561">
        <v>45013</v>
      </c>
      <c r="C561">
        <v>19.71</v>
      </c>
      <c r="D561">
        <v>144.91999999999999</v>
      </c>
      <c r="E561" s="1">
        <v>2857.02</v>
      </c>
      <c r="F561" s="1">
        <v>2732.91</v>
      </c>
      <c r="G561">
        <v>9.2999999999999992E-3</v>
      </c>
      <c r="H561">
        <v>6.9999999999999999E-4</v>
      </c>
      <c r="I561">
        <v>6.7400000000000002E-2</v>
      </c>
      <c r="J561">
        <v>1.4E-3</v>
      </c>
      <c r="K561">
        <v>4.7899999999999998E-2</v>
      </c>
      <c r="L561">
        <v>0.8024</v>
      </c>
      <c r="M561">
        <v>7.0900000000000005E-2</v>
      </c>
      <c r="N561">
        <v>0.58979999999999999</v>
      </c>
      <c r="O561">
        <v>1.7500000000000002E-2</v>
      </c>
      <c r="P561">
        <v>0.16719999999999999</v>
      </c>
      <c r="Q561" s="1">
        <v>61371.92</v>
      </c>
      <c r="R561">
        <v>0.2056</v>
      </c>
      <c r="S561">
        <v>0.19089999999999999</v>
      </c>
      <c r="T561">
        <v>0.60350000000000004</v>
      </c>
      <c r="U561">
        <v>18.09</v>
      </c>
      <c r="V561" s="1">
        <v>88164.27</v>
      </c>
      <c r="W561">
        <v>154.04</v>
      </c>
      <c r="X561" s="1">
        <v>117467.07</v>
      </c>
      <c r="Y561">
        <v>0.69889999999999997</v>
      </c>
      <c r="Z561">
        <v>0.247</v>
      </c>
      <c r="AA561">
        <v>5.4100000000000002E-2</v>
      </c>
      <c r="AB561">
        <v>0.30109999999999998</v>
      </c>
      <c r="AC561">
        <v>117.47</v>
      </c>
      <c r="AD561" s="1">
        <v>4234.03</v>
      </c>
      <c r="AE561">
        <v>511.93</v>
      </c>
      <c r="AF561" s="1">
        <v>105648.07</v>
      </c>
      <c r="AG561" t="s">
        <v>3</v>
      </c>
      <c r="AH561" s="1">
        <v>31368</v>
      </c>
      <c r="AI561" s="1">
        <v>46671.74</v>
      </c>
      <c r="AJ561">
        <v>55.41</v>
      </c>
      <c r="AK561">
        <v>34.25</v>
      </c>
      <c r="AL561">
        <v>40.64</v>
      </c>
      <c r="AM561">
        <v>4.3899999999999997</v>
      </c>
      <c r="AN561" s="1">
        <v>1218.83</v>
      </c>
      <c r="AO561">
        <v>0.97440000000000004</v>
      </c>
      <c r="AP561" s="1">
        <v>1474.79</v>
      </c>
      <c r="AQ561" s="1">
        <v>1898.54</v>
      </c>
      <c r="AR561" s="1">
        <v>7016.14</v>
      </c>
      <c r="AS561">
        <v>730.02</v>
      </c>
      <c r="AT561">
        <v>353.67</v>
      </c>
      <c r="AU561" s="1">
        <v>11473.16</v>
      </c>
      <c r="AV561" s="1">
        <v>7012.32</v>
      </c>
      <c r="AW561">
        <v>0.52739999999999998</v>
      </c>
      <c r="AX561" s="1">
        <v>4077.74</v>
      </c>
      <c r="AY561">
        <v>0.30669999999999997</v>
      </c>
      <c r="AZ561" s="1">
        <v>1135.45</v>
      </c>
      <c r="BA561">
        <v>8.5400000000000004E-2</v>
      </c>
      <c r="BB561" s="1">
        <v>1070.92</v>
      </c>
      <c r="BC561">
        <v>8.0500000000000002E-2</v>
      </c>
      <c r="BD561" s="1">
        <v>13296.44</v>
      </c>
      <c r="BE561" s="1">
        <v>5479.42</v>
      </c>
      <c r="BF561">
        <v>1.8727</v>
      </c>
      <c r="BG561">
        <v>0.53680000000000005</v>
      </c>
      <c r="BH561">
        <v>0.22109999999999999</v>
      </c>
      <c r="BI561">
        <v>0.20430000000000001</v>
      </c>
      <c r="BJ561">
        <v>2.24E-2</v>
      </c>
      <c r="BK561">
        <v>1.54E-2</v>
      </c>
    </row>
    <row r="562" spans="1:63" x14ac:dyDescent="0.25">
      <c r="A562" t="s">
        <v>563</v>
      </c>
      <c r="B562">
        <v>48231</v>
      </c>
      <c r="C562">
        <v>24.29</v>
      </c>
      <c r="D562">
        <v>268.45999999999998</v>
      </c>
      <c r="E562" s="1">
        <v>6519.78</v>
      </c>
      <c r="F562" s="1">
        <v>6105.43</v>
      </c>
      <c r="G562">
        <v>2.9100000000000001E-2</v>
      </c>
      <c r="H562">
        <v>1.6000000000000001E-3</v>
      </c>
      <c r="I562">
        <v>0.158</v>
      </c>
      <c r="J562">
        <v>1.5E-3</v>
      </c>
      <c r="K562">
        <v>8.5699999999999998E-2</v>
      </c>
      <c r="L562">
        <v>0.63939999999999997</v>
      </c>
      <c r="M562">
        <v>8.4599999999999995E-2</v>
      </c>
      <c r="N562">
        <v>0.53290000000000004</v>
      </c>
      <c r="O562">
        <v>3.9699999999999999E-2</v>
      </c>
      <c r="P562">
        <v>0.1623</v>
      </c>
      <c r="Q562" s="1">
        <v>66161.490000000005</v>
      </c>
      <c r="R562">
        <v>0.1991</v>
      </c>
      <c r="S562">
        <v>0.20380000000000001</v>
      </c>
      <c r="T562">
        <v>0.59709999999999996</v>
      </c>
      <c r="U562">
        <v>39.380000000000003</v>
      </c>
      <c r="V562" s="1">
        <v>92020.59</v>
      </c>
      <c r="W562">
        <v>162.65</v>
      </c>
      <c r="X562" s="1">
        <v>146801.13</v>
      </c>
      <c r="Y562">
        <v>0.71289999999999998</v>
      </c>
      <c r="Z562">
        <v>0.24340000000000001</v>
      </c>
      <c r="AA562">
        <v>4.3799999999999999E-2</v>
      </c>
      <c r="AB562">
        <v>0.28710000000000002</v>
      </c>
      <c r="AC562">
        <v>146.80000000000001</v>
      </c>
      <c r="AD562" s="1">
        <v>6102.29</v>
      </c>
      <c r="AE562">
        <v>690.59</v>
      </c>
      <c r="AF562" s="1">
        <v>134712.38</v>
      </c>
      <c r="AG562" t="s">
        <v>3</v>
      </c>
      <c r="AH562" s="1">
        <v>35057</v>
      </c>
      <c r="AI562" s="1">
        <v>52633.67</v>
      </c>
      <c r="AJ562">
        <v>62.74</v>
      </c>
      <c r="AK562">
        <v>38.909999999999997</v>
      </c>
      <c r="AL562">
        <v>45.16</v>
      </c>
      <c r="AM562">
        <v>5.08</v>
      </c>
      <c r="AN562" s="1">
        <v>1124.25</v>
      </c>
      <c r="AO562">
        <v>0.99529999999999996</v>
      </c>
      <c r="AP562" s="1">
        <v>1472.56</v>
      </c>
      <c r="AQ562" s="1">
        <v>2059.77</v>
      </c>
      <c r="AR562" s="1">
        <v>7224.07</v>
      </c>
      <c r="AS562">
        <v>824.43</v>
      </c>
      <c r="AT562">
        <v>364.51</v>
      </c>
      <c r="AU562" s="1">
        <v>11945.34</v>
      </c>
      <c r="AV562" s="1">
        <v>5791.95</v>
      </c>
      <c r="AW562">
        <v>0.42720000000000002</v>
      </c>
      <c r="AX562" s="1">
        <v>5743.62</v>
      </c>
      <c r="AY562">
        <v>0.42359999999999998</v>
      </c>
      <c r="AZ562">
        <v>993.4</v>
      </c>
      <c r="BA562">
        <v>7.3300000000000004E-2</v>
      </c>
      <c r="BB562" s="1">
        <v>1029.57</v>
      </c>
      <c r="BC562">
        <v>7.5899999999999995E-2</v>
      </c>
      <c r="BD562" s="1">
        <v>13558.54</v>
      </c>
      <c r="BE562" s="1">
        <v>3946.53</v>
      </c>
      <c r="BF562">
        <v>0.98409999999999997</v>
      </c>
      <c r="BG562">
        <v>0.55620000000000003</v>
      </c>
      <c r="BH562">
        <v>0.21540000000000001</v>
      </c>
      <c r="BI562">
        <v>0.19009999999999999</v>
      </c>
      <c r="BJ562">
        <v>2.4E-2</v>
      </c>
      <c r="BK562">
        <v>1.44E-2</v>
      </c>
    </row>
    <row r="563" spans="1:63" x14ac:dyDescent="0.25">
      <c r="A563" t="s">
        <v>564</v>
      </c>
      <c r="B563">
        <v>49650</v>
      </c>
      <c r="C563">
        <v>151.9</v>
      </c>
      <c r="D563">
        <v>9.6999999999999993</v>
      </c>
      <c r="E563" s="1">
        <v>1473.46</v>
      </c>
      <c r="F563" s="1">
        <v>1413.44</v>
      </c>
      <c r="G563">
        <v>2.0999999999999999E-3</v>
      </c>
      <c r="H563">
        <v>4.0000000000000002E-4</v>
      </c>
      <c r="I563">
        <v>1.11E-2</v>
      </c>
      <c r="J563">
        <v>1.1999999999999999E-3</v>
      </c>
      <c r="K563">
        <v>1.01E-2</v>
      </c>
      <c r="L563">
        <v>0.9425</v>
      </c>
      <c r="M563">
        <v>3.27E-2</v>
      </c>
      <c r="N563">
        <v>0.89980000000000004</v>
      </c>
      <c r="O563">
        <v>5.0000000000000001E-4</v>
      </c>
      <c r="P563">
        <v>0.17119999999999999</v>
      </c>
      <c r="Q563" s="1">
        <v>57480.24</v>
      </c>
      <c r="R563">
        <v>0.20230000000000001</v>
      </c>
      <c r="S563">
        <v>0.20699999999999999</v>
      </c>
      <c r="T563">
        <v>0.5907</v>
      </c>
      <c r="U563">
        <v>12.9</v>
      </c>
      <c r="V563" s="1">
        <v>79290.67</v>
      </c>
      <c r="W563">
        <v>109.61</v>
      </c>
      <c r="X563" s="1">
        <v>136416.01</v>
      </c>
      <c r="Y563">
        <v>0.63449999999999995</v>
      </c>
      <c r="Z563">
        <v>0.1026</v>
      </c>
      <c r="AA563">
        <v>0.26290000000000002</v>
      </c>
      <c r="AB563">
        <v>0.36549999999999999</v>
      </c>
      <c r="AC563">
        <v>136.41999999999999</v>
      </c>
      <c r="AD563" s="1">
        <v>3204.6</v>
      </c>
      <c r="AE563">
        <v>313.86</v>
      </c>
      <c r="AF563" s="1">
        <v>110624.3</v>
      </c>
      <c r="AG563" t="s">
        <v>3</v>
      </c>
      <c r="AH563" s="1">
        <v>31099</v>
      </c>
      <c r="AI563" s="1">
        <v>46281.68</v>
      </c>
      <c r="AJ563">
        <v>29.42</v>
      </c>
      <c r="AK563">
        <v>22.13</v>
      </c>
      <c r="AL563">
        <v>23.65</v>
      </c>
      <c r="AM563">
        <v>3.68</v>
      </c>
      <c r="AN563" s="1">
        <v>1177.6099999999999</v>
      </c>
      <c r="AO563">
        <v>0.84899999999999998</v>
      </c>
      <c r="AP563" s="1">
        <v>1706.13</v>
      </c>
      <c r="AQ563" s="1">
        <v>2693.01</v>
      </c>
      <c r="AR563" s="1">
        <v>7775.41</v>
      </c>
      <c r="AS563">
        <v>648.09</v>
      </c>
      <c r="AT563">
        <v>335.73</v>
      </c>
      <c r="AU563" s="1">
        <v>13158.37</v>
      </c>
      <c r="AV563" s="1">
        <v>9601.9599999999991</v>
      </c>
      <c r="AW563">
        <v>0.63229999999999997</v>
      </c>
      <c r="AX563" s="1">
        <v>2781.39</v>
      </c>
      <c r="AY563">
        <v>0.1832</v>
      </c>
      <c r="AZ563" s="1">
        <v>1230.33</v>
      </c>
      <c r="BA563">
        <v>8.1000000000000003E-2</v>
      </c>
      <c r="BB563" s="1">
        <v>1572.04</v>
      </c>
      <c r="BC563">
        <v>0.10349999999999999</v>
      </c>
      <c r="BD563" s="1">
        <v>15185.72</v>
      </c>
      <c r="BE563" s="1">
        <v>8463.6299999999992</v>
      </c>
      <c r="BF563">
        <v>3.5821000000000001</v>
      </c>
      <c r="BG563">
        <v>0.51160000000000005</v>
      </c>
      <c r="BH563">
        <v>0.24779999999999999</v>
      </c>
      <c r="BI563">
        <v>0.1875</v>
      </c>
      <c r="BJ563">
        <v>3.5900000000000001E-2</v>
      </c>
      <c r="BK563">
        <v>1.72E-2</v>
      </c>
    </row>
    <row r="564" spans="1:63" x14ac:dyDescent="0.25">
      <c r="A564" t="s">
        <v>565</v>
      </c>
      <c r="B564">
        <v>49247</v>
      </c>
      <c r="C564">
        <v>80.62</v>
      </c>
      <c r="D564">
        <v>13.6</v>
      </c>
      <c r="E564" s="1">
        <v>1096.53</v>
      </c>
      <c r="F564" s="1">
        <v>1060.4000000000001</v>
      </c>
      <c r="G564">
        <v>2.0999999999999999E-3</v>
      </c>
      <c r="H564">
        <v>4.0000000000000002E-4</v>
      </c>
      <c r="I564">
        <v>5.1999999999999998E-3</v>
      </c>
      <c r="J564">
        <v>1.2999999999999999E-3</v>
      </c>
      <c r="K564">
        <v>1.4999999999999999E-2</v>
      </c>
      <c r="L564">
        <v>0.95330000000000004</v>
      </c>
      <c r="M564">
        <v>2.2499999999999999E-2</v>
      </c>
      <c r="N564">
        <v>0.38729999999999998</v>
      </c>
      <c r="O564">
        <v>4.0000000000000001E-3</v>
      </c>
      <c r="P564">
        <v>0.1462</v>
      </c>
      <c r="Q564" s="1">
        <v>56795.14</v>
      </c>
      <c r="R564">
        <v>0.2346</v>
      </c>
      <c r="S564">
        <v>0.20039999999999999</v>
      </c>
      <c r="T564">
        <v>0.56499999999999995</v>
      </c>
      <c r="U564">
        <v>10.34</v>
      </c>
      <c r="V564" s="1">
        <v>68767.27</v>
      </c>
      <c r="W564">
        <v>101.96</v>
      </c>
      <c r="X564" s="1">
        <v>193289.56</v>
      </c>
      <c r="Y564">
        <v>0.77410000000000001</v>
      </c>
      <c r="Z564">
        <v>8.8300000000000003E-2</v>
      </c>
      <c r="AA564">
        <v>0.13750000000000001</v>
      </c>
      <c r="AB564">
        <v>0.22589999999999999</v>
      </c>
      <c r="AC564">
        <v>193.29</v>
      </c>
      <c r="AD564" s="1">
        <v>5367.81</v>
      </c>
      <c r="AE564">
        <v>539.79999999999995</v>
      </c>
      <c r="AF564" s="1">
        <v>166121.97</v>
      </c>
      <c r="AG564" t="s">
        <v>3</v>
      </c>
      <c r="AH564" s="1">
        <v>35212</v>
      </c>
      <c r="AI564" s="1">
        <v>55087.47</v>
      </c>
      <c r="AJ564">
        <v>40.159999999999997</v>
      </c>
      <c r="AK564">
        <v>25.46</v>
      </c>
      <c r="AL564">
        <v>28.48</v>
      </c>
      <c r="AM564">
        <v>4.29</v>
      </c>
      <c r="AN564" s="1">
        <v>1472.54</v>
      </c>
      <c r="AO564">
        <v>1.2030000000000001</v>
      </c>
      <c r="AP564" s="1">
        <v>1610.61</v>
      </c>
      <c r="AQ564" s="1">
        <v>2471.52</v>
      </c>
      <c r="AR564" s="1">
        <v>6798.32</v>
      </c>
      <c r="AS564">
        <v>640.66</v>
      </c>
      <c r="AT564">
        <v>342.61</v>
      </c>
      <c r="AU564" s="1">
        <v>11863.71</v>
      </c>
      <c r="AV564" s="1">
        <v>6386.52</v>
      </c>
      <c r="AW564">
        <v>0.4556</v>
      </c>
      <c r="AX564" s="1">
        <v>5098.28</v>
      </c>
      <c r="AY564">
        <v>0.36370000000000002</v>
      </c>
      <c r="AZ564" s="1">
        <v>1645.74</v>
      </c>
      <c r="BA564">
        <v>0.1174</v>
      </c>
      <c r="BB564">
        <v>886.15</v>
      </c>
      <c r="BC564">
        <v>6.3200000000000006E-2</v>
      </c>
      <c r="BD564" s="1">
        <v>14016.69</v>
      </c>
      <c r="BE564" s="1">
        <v>5329.06</v>
      </c>
      <c r="BF564">
        <v>1.4387000000000001</v>
      </c>
      <c r="BG564">
        <v>0.50280000000000002</v>
      </c>
      <c r="BH564">
        <v>0.2298</v>
      </c>
      <c r="BI564">
        <v>0.21870000000000001</v>
      </c>
      <c r="BJ564">
        <v>2.8400000000000002E-2</v>
      </c>
      <c r="BK564">
        <v>2.0299999999999999E-2</v>
      </c>
    </row>
    <row r="565" spans="1:63" x14ac:dyDescent="0.25">
      <c r="A565" t="s">
        <v>566</v>
      </c>
      <c r="B565">
        <v>45641</v>
      </c>
      <c r="C565">
        <v>70.290000000000006</v>
      </c>
      <c r="D565">
        <v>29.73</v>
      </c>
      <c r="E565" s="1">
        <v>2089.65</v>
      </c>
      <c r="F565" s="1">
        <v>1984.52</v>
      </c>
      <c r="G565">
        <v>7.6E-3</v>
      </c>
      <c r="H565">
        <v>3.7000000000000002E-3</v>
      </c>
      <c r="I565">
        <v>2.5499999999999998E-2</v>
      </c>
      <c r="J565">
        <v>8.0000000000000004E-4</v>
      </c>
      <c r="K565">
        <v>8.3299999999999999E-2</v>
      </c>
      <c r="L565">
        <v>0.81910000000000005</v>
      </c>
      <c r="M565">
        <v>6.0100000000000001E-2</v>
      </c>
      <c r="N565">
        <v>0.42380000000000001</v>
      </c>
      <c r="O565">
        <v>1.6899999999999998E-2</v>
      </c>
      <c r="P565">
        <v>0.14779999999999999</v>
      </c>
      <c r="Q565" s="1">
        <v>60573.87</v>
      </c>
      <c r="R565">
        <v>0.21429999999999999</v>
      </c>
      <c r="S565">
        <v>0.1925</v>
      </c>
      <c r="T565">
        <v>0.59309999999999996</v>
      </c>
      <c r="U565">
        <v>14.8</v>
      </c>
      <c r="V565" s="1">
        <v>78888.55</v>
      </c>
      <c r="W565">
        <v>136.66</v>
      </c>
      <c r="X565" s="1">
        <v>170659.32</v>
      </c>
      <c r="Y565">
        <v>0.70420000000000005</v>
      </c>
      <c r="Z565">
        <v>0.22</v>
      </c>
      <c r="AA565">
        <v>7.5800000000000006E-2</v>
      </c>
      <c r="AB565">
        <v>0.29580000000000001</v>
      </c>
      <c r="AC565">
        <v>170.66</v>
      </c>
      <c r="AD565" s="1">
        <v>5540.07</v>
      </c>
      <c r="AE565">
        <v>540.33000000000004</v>
      </c>
      <c r="AF565" s="1">
        <v>160929.22</v>
      </c>
      <c r="AG565" t="s">
        <v>3</v>
      </c>
      <c r="AH565" s="1">
        <v>34050</v>
      </c>
      <c r="AI565" s="1">
        <v>55238.47</v>
      </c>
      <c r="AJ565">
        <v>48.3</v>
      </c>
      <c r="AK565">
        <v>29.52</v>
      </c>
      <c r="AL565">
        <v>37.35</v>
      </c>
      <c r="AM565">
        <v>4.2</v>
      </c>
      <c r="AN565" s="1">
        <v>1335.61</v>
      </c>
      <c r="AO565">
        <v>1.0428999999999999</v>
      </c>
      <c r="AP565" s="1">
        <v>1366.71</v>
      </c>
      <c r="AQ565" s="1">
        <v>1879.8</v>
      </c>
      <c r="AR565" s="1">
        <v>6905.27</v>
      </c>
      <c r="AS565">
        <v>759.56</v>
      </c>
      <c r="AT565">
        <v>300.39999999999998</v>
      </c>
      <c r="AU565" s="1">
        <v>11211.75</v>
      </c>
      <c r="AV565" s="1">
        <v>5366.37</v>
      </c>
      <c r="AW565">
        <v>0.41959999999999997</v>
      </c>
      <c r="AX565" s="1">
        <v>5345.88</v>
      </c>
      <c r="AY565">
        <v>0.41799999999999998</v>
      </c>
      <c r="AZ565" s="1">
        <v>1232.8699999999999</v>
      </c>
      <c r="BA565">
        <v>9.64E-2</v>
      </c>
      <c r="BB565">
        <v>844.27</v>
      </c>
      <c r="BC565">
        <v>6.6000000000000003E-2</v>
      </c>
      <c r="BD565" s="1">
        <v>12789.39</v>
      </c>
      <c r="BE565" s="1">
        <v>3883.19</v>
      </c>
      <c r="BF565">
        <v>1.0523</v>
      </c>
      <c r="BG565">
        <v>0.54259999999999997</v>
      </c>
      <c r="BH565">
        <v>0.21940000000000001</v>
      </c>
      <c r="BI565">
        <v>0.19639999999999999</v>
      </c>
      <c r="BJ565">
        <v>2.6599999999999999E-2</v>
      </c>
      <c r="BK565">
        <v>1.4999999999999999E-2</v>
      </c>
    </row>
    <row r="566" spans="1:63" x14ac:dyDescent="0.25">
      <c r="A566" t="s">
        <v>567</v>
      </c>
      <c r="B566">
        <v>49148</v>
      </c>
      <c r="C566">
        <v>152.19</v>
      </c>
      <c r="D566">
        <v>10.130000000000001</v>
      </c>
      <c r="E566" s="1">
        <v>1541.91</v>
      </c>
      <c r="F566" s="1">
        <v>1504.25</v>
      </c>
      <c r="G566">
        <v>1.9E-3</v>
      </c>
      <c r="H566">
        <v>2.9999999999999997E-4</v>
      </c>
      <c r="I566">
        <v>1.0699999999999999E-2</v>
      </c>
      <c r="J566">
        <v>1E-3</v>
      </c>
      <c r="K566">
        <v>1.01E-2</v>
      </c>
      <c r="L566">
        <v>0.94579999999999997</v>
      </c>
      <c r="M566">
        <v>3.0300000000000001E-2</v>
      </c>
      <c r="N566">
        <v>0.94630000000000003</v>
      </c>
      <c r="O566">
        <v>4.0000000000000002E-4</v>
      </c>
      <c r="P566">
        <v>0.18190000000000001</v>
      </c>
      <c r="Q566" s="1">
        <v>57470.27</v>
      </c>
      <c r="R566">
        <v>0.19989999999999999</v>
      </c>
      <c r="S566">
        <v>0.193</v>
      </c>
      <c r="T566">
        <v>0.60709999999999997</v>
      </c>
      <c r="U566">
        <v>13.59</v>
      </c>
      <c r="V566" s="1">
        <v>80425.42</v>
      </c>
      <c r="W566">
        <v>108.91</v>
      </c>
      <c r="X566" s="1">
        <v>147415.34</v>
      </c>
      <c r="Y566">
        <v>0.61209999999999998</v>
      </c>
      <c r="Z566">
        <v>9.5100000000000004E-2</v>
      </c>
      <c r="AA566">
        <v>0.29289999999999999</v>
      </c>
      <c r="AB566">
        <v>0.38790000000000002</v>
      </c>
      <c r="AC566">
        <v>147.41999999999999</v>
      </c>
      <c r="AD566" s="1">
        <v>3498.24</v>
      </c>
      <c r="AE566">
        <v>328.97</v>
      </c>
      <c r="AF566" s="1">
        <v>109597.07</v>
      </c>
      <c r="AG566" t="s">
        <v>3</v>
      </c>
      <c r="AH566" s="1">
        <v>31543</v>
      </c>
      <c r="AI566" s="1">
        <v>46726.38</v>
      </c>
      <c r="AJ566">
        <v>29.01</v>
      </c>
      <c r="AK566">
        <v>22.11</v>
      </c>
      <c r="AL566">
        <v>23.43</v>
      </c>
      <c r="AM566">
        <v>3.62</v>
      </c>
      <c r="AN566">
        <v>0</v>
      </c>
      <c r="AO566">
        <v>0.78580000000000005</v>
      </c>
      <c r="AP566" s="1">
        <v>1697.04</v>
      </c>
      <c r="AQ566" s="1">
        <v>2715.86</v>
      </c>
      <c r="AR566" s="1">
        <v>7676.4</v>
      </c>
      <c r="AS566">
        <v>668.97</v>
      </c>
      <c r="AT566">
        <v>398.94</v>
      </c>
      <c r="AU566" s="1">
        <v>13157.21</v>
      </c>
      <c r="AV566" s="1">
        <v>9324.19</v>
      </c>
      <c r="AW566">
        <v>0.62439999999999996</v>
      </c>
      <c r="AX566" s="1">
        <v>2833.08</v>
      </c>
      <c r="AY566">
        <v>0.18970000000000001</v>
      </c>
      <c r="AZ566" s="1">
        <v>1225.8599999999999</v>
      </c>
      <c r="BA566">
        <v>8.2100000000000006E-2</v>
      </c>
      <c r="BB566" s="1">
        <v>1550.76</v>
      </c>
      <c r="BC566">
        <v>0.1038</v>
      </c>
      <c r="BD566" s="1">
        <v>14933.88</v>
      </c>
      <c r="BE566" s="1">
        <v>8414.2999999999993</v>
      </c>
      <c r="BF566">
        <v>3.4891999999999999</v>
      </c>
      <c r="BG566">
        <v>0.51880000000000004</v>
      </c>
      <c r="BH566">
        <v>0.2482</v>
      </c>
      <c r="BI566">
        <v>0.17929999999999999</v>
      </c>
      <c r="BJ566">
        <v>3.4799999999999998E-2</v>
      </c>
      <c r="BK566">
        <v>1.89E-2</v>
      </c>
    </row>
    <row r="567" spans="1:63" x14ac:dyDescent="0.25">
      <c r="A567" t="s">
        <v>568</v>
      </c>
      <c r="B567">
        <v>50468</v>
      </c>
      <c r="C567">
        <v>56.67</v>
      </c>
      <c r="D567">
        <v>28.44</v>
      </c>
      <c r="E567" s="1">
        <v>1611.53</v>
      </c>
      <c r="F567" s="1">
        <v>1611.45</v>
      </c>
      <c r="G567">
        <v>6.8999999999999999E-3</v>
      </c>
      <c r="H567">
        <v>1.2999999999999999E-3</v>
      </c>
      <c r="I567">
        <v>9.4000000000000004E-3</v>
      </c>
      <c r="J567">
        <v>1E-3</v>
      </c>
      <c r="K567">
        <v>3.4099999999999998E-2</v>
      </c>
      <c r="L567">
        <v>0.9194</v>
      </c>
      <c r="M567">
        <v>2.7900000000000001E-2</v>
      </c>
      <c r="N567">
        <v>0.22109999999999999</v>
      </c>
      <c r="O567">
        <v>1.2800000000000001E-2</v>
      </c>
      <c r="P567">
        <v>0.11070000000000001</v>
      </c>
      <c r="Q567" s="1">
        <v>61333.440000000002</v>
      </c>
      <c r="R567">
        <v>0.214</v>
      </c>
      <c r="S567">
        <v>0.16700000000000001</v>
      </c>
      <c r="T567">
        <v>0.61899999999999999</v>
      </c>
      <c r="U567">
        <v>11.4</v>
      </c>
      <c r="V567" s="1">
        <v>84147.16</v>
      </c>
      <c r="W567">
        <v>137.19999999999999</v>
      </c>
      <c r="X567" s="1">
        <v>211202.12</v>
      </c>
      <c r="Y567">
        <v>0.7853</v>
      </c>
      <c r="Z567">
        <v>0.1285</v>
      </c>
      <c r="AA567">
        <v>8.6300000000000002E-2</v>
      </c>
      <c r="AB567">
        <v>0.2147</v>
      </c>
      <c r="AC567">
        <v>211.2</v>
      </c>
      <c r="AD567" s="1">
        <v>6317.08</v>
      </c>
      <c r="AE567">
        <v>669.2</v>
      </c>
      <c r="AF567" s="1">
        <v>187944.58</v>
      </c>
      <c r="AG567" t="s">
        <v>3</v>
      </c>
      <c r="AH567" s="1">
        <v>41531</v>
      </c>
      <c r="AI567" s="1">
        <v>78406.19</v>
      </c>
      <c r="AJ567">
        <v>46.23</v>
      </c>
      <c r="AK567">
        <v>27.13</v>
      </c>
      <c r="AL567">
        <v>30.28</v>
      </c>
      <c r="AM567">
        <v>4.57</v>
      </c>
      <c r="AN567" s="1">
        <v>1903.1</v>
      </c>
      <c r="AO567">
        <v>0.95440000000000003</v>
      </c>
      <c r="AP567" s="1">
        <v>1402.97</v>
      </c>
      <c r="AQ567" s="1">
        <v>1932.84</v>
      </c>
      <c r="AR567" s="1">
        <v>6460.79</v>
      </c>
      <c r="AS567">
        <v>653.04</v>
      </c>
      <c r="AT567">
        <v>354.83</v>
      </c>
      <c r="AU567" s="1">
        <v>10804.47</v>
      </c>
      <c r="AV567" s="1">
        <v>4106.32</v>
      </c>
      <c r="AW567">
        <v>0.33500000000000002</v>
      </c>
      <c r="AX567" s="1">
        <v>6211.64</v>
      </c>
      <c r="AY567">
        <v>0.50680000000000003</v>
      </c>
      <c r="AZ567" s="1">
        <v>1454.04</v>
      </c>
      <c r="BA567">
        <v>0.1186</v>
      </c>
      <c r="BB567">
        <v>485.61</v>
      </c>
      <c r="BC567">
        <v>3.9600000000000003E-2</v>
      </c>
      <c r="BD567" s="1">
        <v>12257.61</v>
      </c>
      <c r="BE567" s="1">
        <v>3236.52</v>
      </c>
      <c r="BF567">
        <v>0.52470000000000006</v>
      </c>
      <c r="BG567">
        <v>0.54730000000000001</v>
      </c>
      <c r="BH567">
        <v>0.21940000000000001</v>
      </c>
      <c r="BI567">
        <v>0.18099999999999999</v>
      </c>
      <c r="BJ567">
        <v>3.27E-2</v>
      </c>
      <c r="BK567">
        <v>1.9699999999999999E-2</v>
      </c>
    </row>
    <row r="568" spans="1:63" x14ac:dyDescent="0.25">
      <c r="A568" t="s">
        <v>569</v>
      </c>
      <c r="B568">
        <v>49031</v>
      </c>
      <c r="C568">
        <v>117.71</v>
      </c>
      <c r="D568">
        <v>7.35</v>
      </c>
      <c r="E568">
        <v>865.7</v>
      </c>
      <c r="F568">
        <v>893.04</v>
      </c>
      <c r="G568">
        <v>1.6999999999999999E-3</v>
      </c>
      <c r="H568">
        <v>1E-3</v>
      </c>
      <c r="I568">
        <v>5.4999999999999997E-3</v>
      </c>
      <c r="J568">
        <v>1.4E-3</v>
      </c>
      <c r="K568">
        <v>1.44E-2</v>
      </c>
      <c r="L568">
        <v>0.95709999999999995</v>
      </c>
      <c r="M568">
        <v>1.89E-2</v>
      </c>
      <c r="N568">
        <v>0.34329999999999999</v>
      </c>
      <c r="O568">
        <v>1.5E-3</v>
      </c>
      <c r="P568">
        <v>0.1532</v>
      </c>
      <c r="Q568" s="1">
        <v>56807.61</v>
      </c>
      <c r="R568">
        <v>0.2009</v>
      </c>
      <c r="S568">
        <v>0.1759</v>
      </c>
      <c r="T568">
        <v>0.62329999999999997</v>
      </c>
      <c r="U568">
        <v>8.33</v>
      </c>
      <c r="V568" s="1">
        <v>68724.039999999994</v>
      </c>
      <c r="W568">
        <v>99.62</v>
      </c>
      <c r="X568" s="1">
        <v>209430.62</v>
      </c>
      <c r="Y568">
        <v>0.66149999999999998</v>
      </c>
      <c r="Z568">
        <v>8.14E-2</v>
      </c>
      <c r="AA568">
        <v>0.2571</v>
      </c>
      <c r="AB568">
        <v>0.33850000000000002</v>
      </c>
      <c r="AC568">
        <v>209.43</v>
      </c>
      <c r="AD568" s="1">
        <v>6244.54</v>
      </c>
      <c r="AE568">
        <v>500.19</v>
      </c>
      <c r="AF568" s="1">
        <v>175956.61</v>
      </c>
      <c r="AG568" t="s">
        <v>3</v>
      </c>
      <c r="AH568" s="1">
        <v>34438</v>
      </c>
      <c r="AI568" s="1">
        <v>54418.44</v>
      </c>
      <c r="AJ568">
        <v>37.119999999999997</v>
      </c>
      <c r="AK568">
        <v>24.64</v>
      </c>
      <c r="AL568">
        <v>28.03</v>
      </c>
      <c r="AM568">
        <v>4.59</v>
      </c>
      <c r="AN568" s="1">
        <v>1568.03</v>
      </c>
      <c r="AO568">
        <v>1.3568</v>
      </c>
      <c r="AP568" s="1">
        <v>1906.66</v>
      </c>
      <c r="AQ568" s="1">
        <v>2216.21</v>
      </c>
      <c r="AR568" s="1">
        <v>7137.98</v>
      </c>
      <c r="AS568">
        <v>648.22</v>
      </c>
      <c r="AT568">
        <v>356.66</v>
      </c>
      <c r="AU568" s="1">
        <v>12265.73</v>
      </c>
      <c r="AV568" s="1">
        <v>6646.29</v>
      </c>
      <c r="AW568">
        <v>0.4415</v>
      </c>
      <c r="AX568" s="1">
        <v>5699.66</v>
      </c>
      <c r="AY568">
        <v>0.37859999999999999</v>
      </c>
      <c r="AZ568" s="1">
        <v>1952.97</v>
      </c>
      <c r="BA568">
        <v>0.12970000000000001</v>
      </c>
      <c r="BB568">
        <v>755.27</v>
      </c>
      <c r="BC568">
        <v>5.0200000000000002E-2</v>
      </c>
      <c r="BD568" s="1">
        <v>15054.18</v>
      </c>
      <c r="BE568" s="1">
        <v>6212.48</v>
      </c>
      <c r="BF568">
        <v>1.9189000000000001</v>
      </c>
      <c r="BG568">
        <v>0.51180000000000003</v>
      </c>
      <c r="BH568">
        <v>0.2296</v>
      </c>
      <c r="BI568">
        <v>0.1845</v>
      </c>
      <c r="BJ568">
        <v>3.61E-2</v>
      </c>
      <c r="BK568">
        <v>3.7999999999999999E-2</v>
      </c>
    </row>
    <row r="569" spans="1:63" x14ac:dyDescent="0.25">
      <c r="A569" t="s">
        <v>570</v>
      </c>
      <c r="B569">
        <v>45971</v>
      </c>
      <c r="C569">
        <v>73.52</v>
      </c>
      <c r="D569">
        <v>7.98</v>
      </c>
      <c r="E569">
        <v>586.84</v>
      </c>
      <c r="F569">
        <v>610.61</v>
      </c>
      <c r="G569">
        <v>2.0999999999999999E-3</v>
      </c>
      <c r="H569">
        <v>2.9999999999999997E-4</v>
      </c>
      <c r="I569">
        <v>4.7999999999999996E-3</v>
      </c>
      <c r="J569">
        <v>1.1999999999999999E-3</v>
      </c>
      <c r="K569">
        <v>1.8100000000000002E-2</v>
      </c>
      <c r="L569">
        <v>0.95409999999999995</v>
      </c>
      <c r="M569">
        <v>1.9300000000000001E-2</v>
      </c>
      <c r="N569">
        <v>0.28489999999999999</v>
      </c>
      <c r="O569">
        <v>1.2999999999999999E-3</v>
      </c>
      <c r="P569">
        <v>0.1336</v>
      </c>
      <c r="Q569" s="1">
        <v>56818.47</v>
      </c>
      <c r="R569">
        <v>0.1895</v>
      </c>
      <c r="S569">
        <v>0.17519999999999999</v>
      </c>
      <c r="T569">
        <v>0.63529999999999998</v>
      </c>
      <c r="U569">
        <v>6.3</v>
      </c>
      <c r="V569" s="1">
        <v>71458.89</v>
      </c>
      <c r="W569">
        <v>89.14</v>
      </c>
      <c r="X569" s="1">
        <v>212141.94</v>
      </c>
      <c r="Y569">
        <v>0.7167</v>
      </c>
      <c r="Z569">
        <v>4.2999999999999997E-2</v>
      </c>
      <c r="AA569">
        <v>0.24030000000000001</v>
      </c>
      <c r="AB569">
        <v>0.2833</v>
      </c>
      <c r="AC569">
        <v>212.14</v>
      </c>
      <c r="AD569" s="1">
        <v>6334.12</v>
      </c>
      <c r="AE569">
        <v>575.61</v>
      </c>
      <c r="AF569" s="1">
        <v>173435.94</v>
      </c>
      <c r="AG569" t="s">
        <v>3</v>
      </c>
      <c r="AH569" s="1">
        <v>36823</v>
      </c>
      <c r="AI569" s="1">
        <v>56857.94</v>
      </c>
      <c r="AJ569">
        <v>38.11</v>
      </c>
      <c r="AK569">
        <v>25.21</v>
      </c>
      <c r="AL569">
        <v>28.06</v>
      </c>
      <c r="AM569">
        <v>4.8499999999999996</v>
      </c>
      <c r="AN569" s="1">
        <v>1840.84</v>
      </c>
      <c r="AO569">
        <v>1.4226000000000001</v>
      </c>
      <c r="AP569" s="1">
        <v>2088.48</v>
      </c>
      <c r="AQ569" s="1">
        <v>2259.2199999999998</v>
      </c>
      <c r="AR569" s="1">
        <v>7367.88</v>
      </c>
      <c r="AS569">
        <v>631.46</v>
      </c>
      <c r="AT569">
        <v>353.2</v>
      </c>
      <c r="AU569" s="1">
        <v>12700.25</v>
      </c>
      <c r="AV569" s="1">
        <v>6354.95</v>
      </c>
      <c r="AW569">
        <v>0.4108</v>
      </c>
      <c r="AX569" s="1">
        <v>6173.5</v>
      </c>
      <c r="AY569">
        <v>0.39900000000000002</v>
      </c>
      <c r="AZ569" s="1">
        <v>2280.33</v>
      </c>
      <c r="BA569">
        <v>0.1474</v>
      </c>
      <c r="BB569">
        <v>662.3</v>
      </c>
      <c r="BC569">
        <v>4.2799999999999998E-2</v>
      </c>
      <c r="BD569" s="1">
        <v>15471.08</v>
      </c>
      <c r="BE569" s="1">
        <v>6108.2</v>
      </c>
      <c r="BF569">
        <v>1.7184999999999999</v>
      </c>
      <c r="BG569">
        <v>0.52200000000000002</v>
      </c>
      <c r="BH569">
        <v>0.21970000000000001</v>
      </c>
      <c r="BI569">
        <v>0.19700000000000001</v>
      </c>
      <c r="BJ569">
        <v>3.2199999999999999E-2</v>
      </c>
      <c r="BK569">
        <v>2.9100000000000001E-2</v>
      </c>
    </row>
    <row r="570" spans="1:63" x14ac:dyDescent="0.25">
      <c r="A570" t="s">
        <v>571</v>
      </c>
      <c r="B570">
        <v>50252</v>
      </c>
      <c r="C570">
        <v>27.1</v>
      </c>
      <c r="D570">
        <v>54.41</v>
      </c>
      <c r="E570" s="1">
        <v>1474.18</v>
      </c>
      <c r="F570" s="1">
        <v>1449.54</v>
      </c>
      <c r="G570">
        <v>7.1000000000000004E-3</v>
      </c>
      <c r="H570">
        <v>6.9999999999999999E-4</v>
      </c>
      <c r="I570">
        <v>1.9199999999999998E-2</v>
      </c>
      <c r="J570">
        <v>1E-3</v>
      </c>
      <c r="K570">
        <v>5.2600000000000001E-2</v>
      </c>
      <c r="L570">
        <v>0.86929999999999996</v>
      </c>
      <c r="M570">
        <v>5.0299999999999997E-2</v>
      </c>
      <c r="N570">
        <v>0.4451</v>
      </c>
      <c r="O570">
        <v>5.7999999999999996E-3</v>
      </c>
      <c r="P570">
        <v>0.1366</v>
      </c>
      <c r="Q570" s="1">
        <v>58667.11</v>
      </c>
      <c r="R570">
        <v>0.2079</v>
      </c>
      <c r="S570">
        <v>0.19159999999999999</v>
      </c>
      <c r="T570">
        <v>0.60050000000000003</v>
      </c>
      <c r="U570">
        <v>11.84</v>
      </c>
      <c r="V570" s="1">
        <v>76408.259999999995</v>
      </c>
      <c r="W570">
        <v>119.91</v>
      </c>
      <c r="X570" s="1">
        <v>185336.81</v>
      </c>
      <c r="Y570">
        <v>0.68010000000000004</v>
      </c>
      <c r="Z570">
        <v>0.23899999999999999</v>
      </c>
      <c r="AA570">
        <v>8.09E-2</v>
      </c>
      <c r="AB570">
        <v>0.31990000000000002</v>
      </c>
      <c r="AC570">
        <v>185.34</v>
      </c>
      <c r="AD570" s="1">
        <v>6345.23</v>
      </c>
      <c r="AE570">
        <v>630.83000000000004</v>
      </c>
      <c r="AF570" s="1">
        <v>163047.19</v>
      </c>
      <c r="AG570" t="s">
        <v>3</v>
      </c>
      <c r="AH570" s="1">
        <v>33866</v>
      </c>
      <c r="AI570" s="1">
        <v>55548.09</v>
      </c>
      <c r="AJ570">
        <v>51.39</v>
      </c>
      <c r="AK570">
        <v>31.51</v>
      </c>
      <c r="AL570">
        <v>38.35</v>
      </c>
      <c r="AM570">
        <v>4.4400000000000004</v>
      </c>
      <c r="AN570">
        <v>656</v>
      </c>
      <c r="AO570">
        <v>0.93279999999999996</v>
      </c>
      <c r="AP570" s="1">
        <v>1569.4</v>
      </c>
      <c r="AQ570" s="1">
        <v>1945.08</v>
      </c>
      <c r="AR570" s="1">
        <v>6537.26</v>
      </c>
      <c r="AS570">
        <v>681.78</v>
      </c>
      <c r="AT570">
        <v>372.72</v>
      </c>
      <c r="AU570" s="1">
        <v>11106.24</v>
      </c>
      <c r="AV570" s="1">
        <v>5107.92</v>
      </c>
      <c r="AW570">
        <v>0.38700000000000001</v>
      </c>
      <c r="AX570" s="1">
        <v>5755.52</v>
      </c>
      <c r="AY570">
        <v>0.43609999999999999</v>
      </c>
      <c r="AZ570" s="1">
        <v>1482.79</v>
      </c>
      <c r="BA570">
        <v>0.1123</v>
      </c>
      <c r="BB570">
        <v>852.91</v>
      </c>
      <c r="BC570">
        <v>6.4600000000000005E-2</v>
      </c>
      <c r="BD570" s="1">
        <v>13199.14</v>
      </c>
      <c r="BE570" s="1">
        <v>3795.76</v>
      </c>
      <c r="BF570">
        <v>0.91120000000000001</v>
      </c>
      <c r="BG570">
        <v>0.53039999999999998</v>
      </c>
      <c r="BH570">
        <v>0.2162</v>
      </c>
      <c r="BI570">
        <v>0.2082</v>
      </c>
      <c r="BJ570">
        <v>2.7400000000000001E-2</v>
      </c>
      <c r="BK570">
        <v>1.78E-2</v>
      </c>
    </row>
    <row r="571" spans="1:63" x14ac:dyDescent="0.25">
      <c r="A571" t="s">
        <v>572</v>
      </c>
      <c r="B571">
        <v>45658</v>
      </c>
      <c r="C571">
        <v>69.099999999999994</v>
      </c>
      <c r="D571">
        <v>16.97</v>
      </c>
      <c r="E571" s="1">
        <v>1172.22</v>
      </c>
      <c r="F571" s="1">
        <v>1112.82</v>
      </c>
      <c r="G571">
        <v>4.1000000000000003E-3</v>
      </c>
      <c r="H571">
        <v>5.9999999999999995E-4</v>
      </c>
      <c r="I571">
        <v>9.1000000000000004E-3</v>
      </c>
      <c r="J571">
        <v>1.1000000000000001E-3</v>
      </c>
      <c r="K571">
        <v>3.3700000000000001E-2</v>
      </c>
      <c r="L571">
        <v>0.9173</v>
      </c>
      <c r="M571">
        <v>3.4200000000000001E-2</v>
      </c>
      <c r="N571">
        <v>0.39679999999999999</v>
      </c>
      <c r="O571">
        <v>6.8999999999999999E-3</v>
      </c>
      <c r="P571">
        <v>0.14149999999999999</v>
      </c>
      <c r="Q571" s="1">
        <v>56981.97</v>
      </c>
      <c r="R571">
        <v>0.1918</v>
      </c>
      <c r="S571">
        <v>0.2077</v>
      </c>
      <c r="T571">
        <v>0.60050000000000003</v>
      </c>
      <c r="U571">
        <v>9.14</v>
      </c>
      <c r="V571" s="1">
        <v>79696.61</v>
      </c>
      <c r="W571">
        <v>123.1</v>
      </c>
      <c r="X571" s="1">
        <v>184073.69</v>
      </c>
      <c r="Y571">
        <v>0.78410000000000002</v>
      </c>
      <c r="Z571">
        <v>0.1241</v>
      </c>
      <c r="AA571">
        <v>9.1800000000000007E-2</v>
      </c>
      <c r="AB571">
        <v>0.21590000000000001</v>
      </c>
      <c r="AC571">
        <v>184.07</v>
      </c>
      <c r="AD571" s="1">
        <v>5117.88</v>
      </c>
      <c r="AE571">
        <v>561.42999999999995</v>
      </c>
      <c r="AF571" s="1">
        <v>161187.67000000001</v>
      </c>
      <c r="AG571" t="s">
        <v>3</v>
      </c>
      <c r="AH571" s="1">
        <v>35323</v>
      </c>
      <c r="AI571" s="1">
        <v>56489.58</v>
      </c>
      <c r="AJ571">
        <v>43.77</v>
      </c>
      <c r="AK571">
        <v>25.17</v>
      </c>
      <c r="AL571">
        <v>29.96</v>
      </c>
      <c r="AM571">
        <v>4.3899999999999997</v>
      </c>
      <c r="AN571" s="1">
        <v>1396.49</v>
      </c>
      <c r="AO571">
        <v>1.0914999999999999</v>
      </c>
      <c r="AP571" s="1">
        <v>1673.78</v>
      </c>
      <c r="AQ571" s="1">
        <v>2055.62</v>
      </c>
      <c r="AR571" s="1">
        <v>6642.79</v>
      </c>
      <c r="AS571">
        <v>655.89</v>
      </c>
      <c r="AT571">
        <v>351.82</v>
      </c>
      <c r="AU571" s="1">
        <v>11379.9</v>
      </c>
      <c r="AV571" s="1">
        <v>6016.68</v>
      </c>
      <c r="AW571">
        <v>0.44190000000000002</v>
      </c>
      <c r="AX571" s="1">
        <v>5098.0600000000004</v>
      </c>
      <c r="AY571">
        <v>0.37440000000000001</v>
      </c>
      <c r="AZ571" s="1">
        <v>1607.99</v>
      </c>
      <c r="BA571">
        <v>0.1181</v>
      </c>
      <c r="BB571">
        <v>892.37</v>
      </c>
      <c r="BC571">
        <v>6.5500000000000003E-2</v>
      </c>
      <c r="BD571" s="1">
        <v>13615.1</v>
      </c>
      <c r="BE571" s="1">
        <v>4616.7700000000004</v>
      </c>
      <c r="BF571">
        <v>1.1777</v>
      </c>
      <c r="BG571">
        <v>0.50990000000000002</v>
      </c>
      <c r="BH571">
        <v>0.21809999999999999</v>
      </c>
      <c r="BI571">
        <v>0.22070000000000001</v>
      </c>
      <c r="BJ571">
        <v>3.2399999999999998E-2</v>
      </c>
      <c r="BK571">
        <v>1.9E-2</v>
      </c>
    </row>
    <row r="572" spans="1:63" x14ac:dyDescent="0.25">
      <c r="A572" t="s">
        <v>573</v>
      </c>
      <c r="B572">
        <v>45021</v>
      </c>
      <c r="C572">
        <v>121.24</v>
      </c>
      <c r="D572">
        <v>11.83</v>
      </c>
      <c r="E572" s="1">
        <v>1434.44</v>
      </c>
      <c r="F572" s="1">
        <v>1405.25</v>
      </c>
      <c r="G572">
        <v>1.9E-3</v>
      </c>
      <c r="H572">
        <v>2.9999999999999997E-4</v>
      </c>
      <c r="I572">
        <v>7.1000000000000004E-3</v>
      </c>
      <c r="J572">
        <v>1E-3</v>
      </c>
      <c r="K572">
        <v>9.7999999999999997E-3</v>
      </c>
      <c r="L572">
        <v>0.95430000000000004</v>
      </c>
      <c r="M572">
        <v>2.5600000000000001E-2</v>
      </c>
      <c r="N572">
        <v>0.90200000000000002</v>
      </c>
      <c r="O572">
        <v>4.0000000000000002E-4</v>
      </c>
      <c r="P572">
        <v>0.18079999999999999</v>
      </c>
      <c r="Q572" s="1">
        <v>58365.17</v>
      </c>
      <c r="R572">
        <v>0.18609999999999999</v>
      </c>
      <c r="S572">
        <v>0.17710000000000001</v>
      </c>
      <c r="T572">
        <v>0.63680000000000003</v>
      </c>
      <c r="U572">
        <v>12.71</v>
      </c>
      <c r="V572" s="1">
        <v>79820.95</v>
      </c>
      <c r="W572">
        <v>108.13</v>
      </c>
      <c r="X572" s="1">
        <v>143469.76999999999</v>
      </c>
      <c r="Y572">
        <v>0.58599999999999997</v>
      </c>
      <c r="Z572">
        <v>9.8500000000000004E-2</v>
      </c>
      <c r="AA572">
        <v>0.31559999999999999</v>
      </c>
      <c r="AB572">
        <v>0.41399999999999998</v>
      </c>
      <c r="AC572">
        <v>143.47</v>
      </c>
      <c r="AD572" s="1">
        <v>3411.66</v>
      </c>
      <c r="AE572">
        <v>301.38</v>
      </c>
      <c r="AF572" s="1">
        <v>110943.03</v>
      </c>
      <c r="AG572" t="s">
        <v>3</v>
      </c>
      <c r="AH572" s="1">
        <v>31099</v>
      </c>
      <c r="AI572" s="1">
        <v>46024.62</v>
      </c>
      <c r="AJ572">
        <v>28.51</v>
      </c>
      <c r="AK572">
        <v>22.15</v>
      </c>
      <c r="AL572">
        <v>23.26</v>
      </c>
      <c r="AM572">
        <v>3.8</v>
      </c>
      <c r="AN572">
        <v>0</v>
      </c>
      <c r="AO572">
        <v>0.78110000000000002</v>
      </c>
      <c r="AP572" s="1">
        <v>1606.67</v>
      </c>
      <c r="AQ572" s="1">
        <v>2702.52</v>
      </c>
      <c r="AR572" s="1">
        <v>7802.39</v>
      </c>
      <c r="AS572">
        <v>692.27</v>
      </c>
      <c r="AT572">
        <v>429.1</v>
      </c>
      <c r="AU572" s="1">
        <v>13232.96</v>
      </c>
      <c r="AV572" s="1">
        <v>9690.1200000000008</v>
      </c>
      <c r="AW572">
        <v>0.63439999999999996</v>
      </c>
      <c r="AX572" s="1">
        <v>2767.05</v>
      </c>
      <c r="AY572">
        <v>0.18110000000000001</v>
      </c>
      <c r="AZ572" s="1">
        <v>1245.04</v>
      </c>
      <c r="BA572">
        <v>8.1500000000000003E-2</v>
      </c>
      <c r="BB572" s="1">
        <v>1573.35</v>
      </c>
      <c r="BC572">
        <v>0.10299999999999999</v>
      </c>
      <c r="BD572" s="1">
        <v>15275.57</v>
      </c>
      <c r="BE572" s="1">
        <v>8804.41</v>
      </c>
      <c r="BF572">
        <v>3.8513000000000002</v>
      </c>
      <c r="BG572">
        <v>0.51839999999999997</v>
      </c>
      <c r="BH572">
        <v>0.2465</v>
      </c>
      <c r="BI572">
        <v>0.17949999999999999</v>
      </c>
      <c r="BJ572">
        <v>3.4299999999999997E-2</v>
      </c>
      <c r="BK572">
        <v>2.1399999999999999E-2</v>
      </c>
    </row>
    <row r="573" spans="1:63" x14ac:dyDescent="0.25">
      <c r="A573" t="s">
        <v>574</v>
      </c>
      <c r="B573">
        <v>45039</v>
      </c>
      <c r="C573">
        <v>24.33</v>
      </c>
      <c r="D573">
        <v>54.52</v>
      </c>
      <c r="E573" s="1">
        <v>1326.58</v>
      </c>
      <c r="F573" s="1">
        <v>1227.96</v>
      </c>
      <c r="G573">
        <v>2.3999999999999998E-3</v>
      </c>
      <c r="H573">
        <v>2.9999999999999997E-4</v>
      </c>
      <c r="I573">
        <v>6.5500000000000003E-2</v>
      </c>
      <c r="J573">
        <v>1.4E-3</v>
      </c>
      <c r="K573">
        <v>1.9599999999999999E-2</v>
      </c>
      <c r="L573">
        <v>0.83230000000000004</v>
      </c>
      <c r="M573">
        <v>7.8399999999999997E-2</v>
      </c>
      <c r="N573">
        <v>0.93630000000000002</v>
      </c>
      <c r="O573">
        <v>2.5999999999999999E-3</v>
      </c>
      <c r="P573">
        <v>0.18490000000000001</v>
      </c>
      <c r="Q573" s="1">
        <v>57732.79</v>
      </c>
      <c r="R573">
        <v>0.21</v>
      </c>
      <c r="S573">
        <v>0.21060000000000001</v>
      </c>
      <c r="T573">
        <v>0.57930000000000004</v>
      </c>
      <c r="U573">
        <v>12.31</v>
      </c>
      <c r="V573" s="1">
        <v>75082.149999999994</v>
      </c>
      <c r="W573">
        <v>104.37</v>
      </c>
      <c r="X573" s="1">
        <v>117112.18</v>
      </c>
      <c r="Y573">
        <v>0.61229999999999996</v>
      </c>
      <c r="Z573">
        <v>0.2394</v>
      </c>
      <c r="AA573">
        <v>0.14829999999999999</v>
      </c>
      <c r="AB573">
        <v>0.38769999999999999</v>
      </c>
      <c r="AC573">
        <v>117.11</v>
      </c>
      <c r="AD573" s="1">
        <v>3489.36</v>
      </c>
      <c r="AE573">
        <v>360.96</v>
      </c>
      <c r="AF573" s="1">
        <v>94846.19</v>
      </c>
      <c r="AG573" t="s">
        <v>3</v>
      </c>
      <c r="AH573" s="1">
        <v>29012</v>
      </c>
      <c r="AI573" s="1">
        <v>44070.78</v>
      </c>
      <c r="AJ573">
        <v>42.23</v>
      </c>
      <c r="AK573">
        <v>26.5</v>
      </c>
      <c r="AL573">
        <v>30.94</v>
      </c>
      <c r="AM573">
        <v>4.47</v>
      </c>
      <c r="AN573">
        <v>774.84</v>
      </c>
      <c r="AO573">
        <v>0.86119999999999997</v>
      </c>
      <c r="AP573" s="1">
        <v>1778.71</v>
      </c>
      <c r="AQ573" s="1">
        <v>2410.81</v>
      </c>
      <c r="AR573" s="1">
        <v>7819.1</v>
      </c>
      <c r="AS573">
        <v>753.31</v>
      </c>
      <c r="AT573">
        <v>415.26</v>
      </c>
      <c r="AU573" s="1">
        <v>13177.19</v>
      </c>
      <c r="AV573" s="1">
        <v>9375.4500000000007</v>
      </c>
      <c r="AW573">
        <v>0.60850000000000004</v>
      </c>
      <c r="AX573" s="1">
        <v>3238.22</v>
      </c>
      <c r="AY573">
        <v>0.2102</v>
      </c>
      <c r="AZ573" s="1">
        <v>1309.94</v>
      </c>
      <c r="BA573">
        <v>8.5000000000000006E-2</v>
      </c>
      <c r="BB573" s="1">
        <v>1482.8</v>
      </c>
      <c r="BC573">
        <v>9.6199999999999994E-2</v>
      </c>
      <c r="BD573" s="1">
        <v>15406.4</v>
      </c>
      <c r="BE573" s="1">
        <v>7373.2</v>
      </c>
      <c r="BF573">
        <v>3.0564</v>
      </c>
      <c r="BG573">
        <v>0.50270000000000004</v>
      </c>
      <c r="BH573">
        <v>0.22520000000000001</v>
      </c>
      <c r="BI573">
        <v>0.22689999999999999</v>
      </c>
      <c r="BJ573">
        <v>3.0200000000000001E-2</v>
      </c>
      <c r="BK573">
        <v>1.4999999999999999E-2</v>
      </c>
    </row>
    <row r="574" spans="1:63" x14ac:dyDescent="0.25">
      <c r="A574" t="s">
        <v>575</v>
      </c>
      <c r="B574">
        <v>48389</v>
      </c>
      <c r="C574">
        <v>121.38</v>
      </c>
      <c r="D574">
        <v>13.56</v>
      </c>
      <c r="E574" s="1">
        <v>1645.86</v>
      </c>
      <c r="F574" s="1">
        <v>1630.97</v>
      </c>
      <c r="G574">
        <v>2.2000000000000001E-3</v>
      </c>
      <c r="H574">
        <v>2.9999999999999997E-4</v>
      </c>
      <c r="I574">
        <v>5.7000000000000002E-3</v>
      </c>
      <c r="J574">
        <v>6.9999999999999999E-4</v>
      </c>
      <c r="K574">
        <v>1.7100000000000001E-2</v>
      </c>
      <c r="L574">
        <v>0.95279999999999998</v>
      </c>
      <c r="M574">
        <v>2.1299999999999999E-2</v>
      </c>
      <c r="N574">
        <v>0.37090000000000001</v>
      </c>
      <c r="O574">
        <v>4.4999999999999997E-3</v>
      </c>
      <c r="P574">
        <v>0.1439</v>
      </c>
      <c r="Q574" s="1">
        <v>57217.78</v>
      </c>
      <c r="R574">
        <v>0.1996</v>
      </c>
      <c r="S574">
        <v>0.20319999999999999</v>
      </c>
      <c r="T574">
        <v>0.59709999999999996</v>
      </c>
      <c r="U574">
        <v>14.49</v>
      </c>
      <c r="V574" s="1">
        <v>70514.47</v>
      </c>
      <c r="W574">
        <v>109.35</v>
      </c>
      <c r="X574" s="1">
        <v>187476.7</v>
      </c>
      <c r="Y574">
        <v>0.71750000000000003</v>
      </c>
      <c r="Z574">
        <v>9.4100000000000003E-2</v>
      </c>
      <c r="AA574">
        <v>0.1885</v>
      </c>
      <c r="AB574">
        <v>0.28249999999999997</v>
      </c>
      <c r="AC574">
        <v>187.48</v>
      </c>
      <c r="AD574" s="1">
        <v>5122.7</v>
      </c>
      <c r="AE574">
        <v>480.59</v>
      </c>
      <c r="AF574" s="1">
        <v>153890.59</v>
      </c>
      <c r="AG574" t="s">
        <v>3</v>
      </c>
      <c r="AH574" s="1">
        <v>34843</v>
      </c>
      <c r="AI574" s="1">
        <v>54681.09</v>
      </c>
      <c r="AJ574">
        <v>38.42</v>
      </c>
      <c r="AK574">
        <v>24.36</v>
      </c>
      <c r="AL574">
        <v>27.17</v>
      </c>
      <c r="AM574">
        <v>4.24</v>
      </c>
      <c r="AN574" s="1">
        <v>1320.32</v>
      </c>
      <c r="AO574">
        <v>1.1057999999999999</v>
      </c>
      <c r="AP574" s="1">
        <v>1418.87</v>
      </c>
      <c r="AQ574" s="1">
        <v>2235.33</v>
      </c>
      <c r="AR574" s="1">
        <v>6658.75</v>
      </c>
      <c r="AS574">
        <v>594.80999999999995</v>
      </c>
      <c r="AT574">
        <v>315.38</v>
      </c>
      <c r="AU574" s="1">
        <v>11223.14</v>
      </c>
      <c r="AV574" s="1">
        <v>6227.17</v>
      </c>
      <c r="AW574">
        <v>0.47810000000000002</v>
      </c>
      <c r="AX574" s="1">
        <v>4590.92</v>
      </c>
      <c r="AY574">
        <v>0.35249999999999998</v>
      </c>
      <c r="AZ574" s="1">
        <v>1381.59</v>
      </c>
      <c r="BA574">
        <v>0.1061</v>
      </c>
      <c r="BB574">
        <v>825.51</v>
      </c>
      <c r="BC574">
        <v>6.3399999999999998E-2</v>
      </c>
      <c r="BD574" s="1">
        <v>13025.18</v>
      </c>
      <c r="BE574" s="1">
        <v>5654.96</v>
      </c>
      <c r="BF574">
        <v>1.6068</v>
      </c>
      <c r="BG574">
        <v>0.53149999999999997</v>
      </c>
      <c r="BH574">
        <v>0.23899999999999999</v>
      </c>
      <c r="BI574">
        <v>0.18260000000000001</v>
      </c>
      <c r="BJ574">
        <v>3.1099999999999999E-2</v>
      </c>
      <c r="BK574">
        <v>1.5699999999999999E-2</v>
      </c>
    </row>
    <row r="575" spans="1:63" x14ac:dyDescent="0.25">
      <c r="A575" t="s">
        <v>576</v>
      </c>
      <c r="B575">
        <v>45054</v>
      </c>
      <c r="C575">
        <v>16.95</v>
      </c>
      <c r="D575">
        <v>262.13</v>
      </c>
      <c r="E575" s="1">
        <v>4443.7299999999996</v>
      </c>
      <c r="F575" s="1">
        <v>4129.5</v>
      </c>
      <c r="G575">
        <v>1.29E-2</v>
      </c>
      <c r="H575">
        <v>1.9E-3</v>
      </c>
      <c r="I575">
        <v>0.21379999999999999</v>
      </c>
      <c r="J575">
        <v>1.5E-3</v>
      </c>
      <c r="K575">
        <v>9.01E-2</v>
      </c>
      <c r="L575">
        <v>0.59419999999999995</v>
      </c>
      <c r="M575">
        <v>8.5599999999999996E-2</v>
      </c>
      <c r="N575">
        <v>0.63639999999999997</v>
      </c>
      <c r="O575">
        <v>3.5299999999999998E-2</v>
      </c>
      <c r="P575">
        <v>0.17150000000000001</v>
      </c>
      <c r="Q575" s="1">
        <v>64379.97</v>
      </c>
      <c r="R575">
        <v>0.2198</v>
      </c>
      <c r="S575">
        <v>0.21740000000000001</v>
      </c>
      <c r="T575">
        <v>0.56279999999999997</v>
      </c>
      <c r="U575">
        <v>27.07</v>
      </c>
      <c r="V575" s="1">
        <v>91544.44</v>
      </c>
      <c r="W575">
        <v>161.28</v>
      </c>
      <c r="X575" s="1">
        <v>117207.17</v>
      </c>
      <c r="Y575">
        <v>0.66159999999999997</v>
      </c>
      <c r="Z575">
        <v>0.28820000000000001</v>
      </c>
      <c r="AA575">
        <v>5.0200000000000002E-2</v>
      </c>
      <c r="AB575">
        <v>0.33839999999999998</v>
      </c>
      <c r="AC575">
        <v>117.21</v>
      </c>
      <c r="AD575" s="1">
        <v>4984.01</v>
      </c>
      <c r="AE575">
        <v>548.49</v>
      </c>
      <c r="AF575" s="1">
        <v>110007.51</v>
      </c>
      <c r="AG575" t="s">
        <v>3</v>
      </c>
      <c r="AH575" s="1">
        <v>32272</v>
      </c>
      <c r="AI575" s="1">
        <v>46694.32</v>
      </c>
      <c r="AJ575">
        <v>61.94</v>
      </c>
      <c r="AK575">
        <v>39.78</v>
      </c>
      <c r="AL575">
        <v>45.45</v>
      </c>
      <c r="AM575">
        <v>4.59</v>
      </c>
      <c r="AN575" s="1">
        <v>1271.6300000000001</v>
      </c>
      <c r="AO575">
        <v>1.0468999999999999</v>
      </c>
      <c r="AP575" s="1">
        <v>1504.05</v>
      </c>
      <c r="AQ575" s="1">
        <v>2074.9699999999998</v>
      </c>
      <c r="AR575" s="1">
        <v>7213.53</v>
      </c>
      <c r="AS575">
        <v>845.04</v>
      </c>
      <c r="AT575">
        <v>395.5</v>
      </c>
      <c r="AU575" s="1">
        <v>12033.09</v>
      </c>
      <c r="AV575" s="1">
        <v>6949.17</v>
      </c>
      <c r="AW575">
        <v>0.49919999999999998</v>
      </c>
      <c r="AX575" s="1">
        <v>4811.96</v>
      </c>
      <c r="AY575">
        <v>0.34570000000000001</v>
      </c>
      <c r="AZ575">
        <v>995.48</v>
      </c>
      <c r="BA575">
        <v>7.1499999999999994E-2</v>
      </c>
      <c r="BB575" s="1">
        <v>1163.8499999999999</v>
      </c>
      <c r="BC575">
        <v>8.3599999999999994E-2</v>
      </c>
      <c r="BD575" s="1">
        <v>13920.45</v>
      </c>
      <c r="BE575" s="1">
        <v>4983.84</v>
      </c>
      <c r="BF575">
        <v>1.718</v>
      </c>
      <c r="BG575">
        <v>0.54769999999999996</v>
      </c>
      <c r="BH575">
        <v>0.21310000000000001</v>
      </c>
      <c r="BI575">
        <v>0.2001</v>
      </c>
      <c r="BJ575">
        <v>2.41E-2</v>
      </c>
      <c r="BK575">
        <v>1.4999999999999999E-2</v>
      </c>
    </row>
    <row r="576" spans="1:63" x14ac:dyDescent="0.25">
      <c r="A576" t="s">
        <v>577</v>
      </c>
      <c r="B576">
        <v>46359</v>
      </c>
      <c r="C576">
        <v>30.43</v>
      </c>
      <c r="D576">
        <v>199.24</v>
      </c>
      <c r="E576" s="1">
        <v>6062.57</v>
      </c>
      <c r="F576" s="1">
        <v>5792.41</v>
      </c>
      <c r="G576">
        <v>2.18E-2</v>
      </c>
      <c r="H576">
        <v>1E-3</v>
      </c>
      <c r="I576">
        <v>6.13E-2</v>
      </c>
      <c r="J576">
        <v>1.2999999999999999E-3</v>
      </c>
      <c r="K576">
        <v>5.5399999999999998E-2</v>
      </c>
      <c r="L576">
        <v>0.79730000000000001</v>
      </c>
      <c r="M576">
        <v>6.1800000000000001E-2</v>
      </c>
      <c r="N576">
        <v>0.36459999999999998</v>
      </c>
      <c r="O576">
        <v>1.9900000000000001E-2</v>
      </c>
      <c r="P576">
        <v>0.1489</v>
      </c>
      <c r="Q576" s="1">
        <v>69718.12</v>
      </c>
      <c r="R576">
        <v>0.17319999999999999</v>
      </c>
      <c r="S576">
        <v>0.18859999999999999</v>
      </c>
      <c r="T576">
        <v>0.63819999999999999</v>
      </c>
      <c r="U576">
        <v>36.659999999999997</v>
      </c>
      <c r="V576" s="1">
        <v>97431.45</v>
      </c>
      <c r="W576">
        <v>162.76</v>
      </c>
      <c r="X576" s="1">
        <v>183483.14</v>
      </c>
      <c r="Y576">
        <v>0.73160000000000003</v>
      </c>
      <c r="Z576">
        <v>0.22239999999999999</v>
      </c>
      <c r="AA576">
        <v>4.5999999999999999E-2</v>
      </c>
      <c r="AB576">
        <v>0.26840000000000003</v>
      </c>
      <c r="AC576">
        <v>183.48</v>
      </c>
      <c r="AD576" s="1">
        <v>7567.07</v>
      </c>
      <c r="AE576">
        <v>827.27</v>
      </c>
      <c r="AF576" s="1">
        <v>170061.68</v>
      </c>
      <c r="AG576" t="s">
        <v>3</v>
      </c>
      <c r="AH576" s="1">
        <v>38043</v>
      </c>
      <c r="AI576" s="1">
        <v>59934.45</v>
      </c>
      <c r="AJ576">
        <v>66.97</v>
      </c>
      <c r="AK576">
        <v>38.200000000000003</v>
      </c>
      <c r="AL576">
        <v>44.5</v>
      </c>
      <c r="AM576">
        <v>4.51</v>
      </c>
      <c r="AN576" s="1">
        <v>2073.34</v>
      </c>
      <c r="AO576">
        <v>0.97009999999999996</v>
      </c>
      <c r="AP576" s="1">
        <v>1516.19</v>
      </c>
      <c r="AQ576" s="1">
        <v>1990.45</v>
      </c>
      <c r="AR576" s="1">
        <v>7301.37</v>
      </c>
      <c r="AS576">
        <v>887.02</v>
      </c>
      <c r="AT576">
        <v>369.37</v>
      </c>
      <c r="AU576" s="1">
        <v>12064.4</v>
      </c>
      <c r="AV576" s="1">
        <v>4382.1899999999996</v>
      </c>
      <c r="AW576">
        <v>0.33079999999999998</v>
      </c>
      <c r="AX576" s="1">
        <v>7134.5</v>
      </c>
      <c r="AY576">
        <v>0.53849999999999998</v>
      </c>
      <c r="AZ576">
        <v>975.38</v>
      </c>
      <c r="BA576">
        <v>7.3599999999999999E-2</v>
      </c>
      <c r="BB576">
        <v>756.1</v>
      </c>
      <c r="BC576">
        <v>5.7099999999999998E-2</v>
      </c>
      <c r="BD576" s="1">
        <v>13248.16</v>
      </c>
      <c r="BE576" s="1">
        <v>2717.24</v>
      </c>
      <c r="BF576">
        <v>0.51529999999999998</v>
      </c>
      <c r="BG576">
        <v>0.5756</v>
      </c>
      <c r="BH576">
        <v>0.2316</v>
      </c>
      <c r="BI576">
        <v>0.153</v>
      </c>
      <c r="BJ576">
        <v>2.41E-2</v>
      </c>
      <c r="BK576">
        <v>1.5599999999999999E-2</v>
      </c>
    </row>
    <row r="577" spans="1:63" x14ac:dyDescent="0.25">
      <c r="A577" t="s">
        <v>578</v>
      </c>
      <c r="B577">
        <v>47225</v>
      </c>
      <c r="C577">
        <v>63.43</v>
      </c>
      <c r="D577">
        <v>35.21</v>
      </c>
      <c r="E577" s="1">
        <v>2233.38</v>
      </c>
      <c r="F577" s="1">
        <v>2176.9899999999998</v>
      </c>
      <c r="G577">
        <v>1.26E-2</v>
      </c>
      <c r="H577">
        <v>5.9999999999999995E-4</v>
      </c>
      <c r="I577">
        <v>1.06E-2</v>
      </c>
      <c r="J577">
        <v>1.1000000000000001E-3</v>
      </c>
      <c r="K577">
        <v>2.8799999999999999E-2</v>
      </c>
      <c r="L577">
        <v>0.91559999999999997</v>
      </c>
      <c r="M577">
        <v>3.0800000000000001E-2</v>
      </c>
      <c r="N577">
        <v>0.15329999999999999</v>
      </c>
      <c r="O577">
        <v>1.24E-2</v>
      </c>
      <c r="P577">
        <v>0.10589999999999999</v>
      </c>
      <c r="Q577" s="1">
        <v>64546.47</v>
      </c>
      <c r="R577">
        <v>0.20200000000000001</v>
      </c>
      <c r="S577">
        <v>0.17399999999999999</v>
      </c>
      <c r="T577">
        <v>0.624</v>
      </c>
      <c r="U577">
        <v>14.36</v>
      </c>
      <c r="V577" s="1">
        <v>88735.09</v>
      </c>
      <c r="W577">
        <v>151.62</v>
      </c>
      <c r="X577" s="1">
        <v>241484.12</v>
      </c>
      <c r="Y577">
        <v>0.82909999999999995</v>
      </c>
      <c r="Z577">
        <v>0.10979999999999999</v>
      </c>
      <c r="AA577">
        <v>6.1199999999999997E-2</v>
      </c>
      <c r="AB577">
        <v>0.1709</v>
      </c>
      <c r="AC577">
        <v>241.48</v>
      </c>
      <c r="AD577" s="1">
        <v>7630.78</v>
      </c>
      <c r="AE577">
        <v>846.85</v>
      </c>
      <c r="AF577" s="1">
        <v>228457.54</v>
      </c>
      <c r="AG577" t="s">
        <v>3</v>
      </c>
      <c r="AH577" s="1">
        <v>47346</v>
      </c>
      <c r="AI577" s="1">
        <v>95987.61</v>
      </c>
      <c r="AJ577">
        <v>49.94</v>
      </c>
      <c r="AK577">
        <v>29.22</v>
      </c>
      <c r="AL577">
        <v>32.08</v>
      </c>
      <c r="AM577">
        <v>4.3</v>
      </c>
      <c r="AN577" s="1">
        <v>2119.0700000000002</v>
      </c>
      <c r="AO577">
        <v>0.79820000000000002</v>
      </c>
      <c r="AP577" s="1">
        <v>1448.18</v>
      </c>
      <c r="AQ577" s="1">
        <v>2032.42</v>
      </c>
      <c r="AR577" s="1">
        <v>6628.19</v>
      </c>
      <c r="AS577">
        <v>627.22</v>
      </c>
      <c r="AT577">
        <v>310.2</v>
      </c>
      <c r="AU577" s="1">
        <v>11046.21</v>
      </c>
      <c r="AV577" s="1">
        <v>3237.99</v>
      </c>
      <c r="AW577">
        <v>0.26840000000000003</v>
      </c>
      <c r="AX577" s="1">
        <v>7309.2</v>
      </c>
      <c r="AY577">
        <v>0.60589999999999999</v>
      </c>
      <c r="AZ577" s="1">
        <v>1103.06</v>
      </c>
      <c r="BA577">
        <v>9.1399999999999995E-2</v>
      </c>
      <c r="BB577">
        <v>412.75</v>
      </c>
      <c r="BC577">
        <v>3.4200000000000001E-2</v>
      </c>
      <c r="BD577" s="1">
        <v>12063.01</v>
      </c>
      <c r="BE577" s="1">
        <v>1936.86</v>
      </c>
      <c r="BF577">
        <v>0.2427</v>
      </c>
      <c r="BG577">
        <v>0.56689999999999996</v>
      </c>
      <c r="BH577">
        <v>0.22689999999999999</v>
      </c>
      <c r="BI577">
        <v>0.15820000000000001</v>
      </c>
      <c r="BJ577">
        <v>2.8799999999999999E-2</v>
      </c>
      <c r="BK577">
        <v>1.9199999999999998E-2</v>
      </c>
    </row>
    <row r="578" spans="1:63" x14ac:dyDescent="0.25">
      <c r="A578" t="s">
        <v>579</v>
      </c>
      <c r="B578">
        <v>47696</v>
      </c>
      <c r="C578">
        <v>146.52000000000001</v>
      </c>
      <c r="D578">
        <v>11.71</v>
      </c>
      <c r="E578" s="1">
        <v>1715.36</v>
      </c>
      <c r="F578" s="1">
        <v>1650.05</v>
      </c>
      <c r="G578">
        <v>1.5E-3</v>
      </c>
      <c r="H578">
        <v>2.0000000000000001E-4</v>
      </c>
      <c r="I578">
        <v>5.7999999999999996E-3</v>
      </c>
      <c r="J578">
        <v>8.0000000000000004E-4</v>
      </c>
      <c r="K578">
        <v>1.46E-2</v>
      </c>
      <c r="L578">
        <v>0.95530000000000004</v>
      </c>
      <c r="M578">
        <v>2.1700000000000001E-2</v>
      </c>
      <c r="N578">
        <v>0.42830000000000001</v>
      </c>
      <c r="O578">
        <v>3.8999999999999998E-3</v>
      </c>
      <c r="P578">
        <v>0.15229999999999999</v>
      </c>
      <c r="Q578" s="1">
        <v>56465.71</v>
      </c>
      <c r="R578">
        <v>0.1946</v>
      </c>
      <c r="S578">
        <v>0.215</v>
      </c>
      <c r="T578">
        <v>0.59050000000000002</v>
      </c>
      <c r="U578">
        <v>14.72</v>
      </c>
      <c r="V578" s="1">
        <v>69594.86</v>
      </c>
      <c r="W578">
        <v>111.86</v>
      </c>
      <c r="X578" s="1">
        <v>187979.99</v>
      </c>
      <c r="Y578">
        <v>0.67030000000000001</v>
      </c>
      <c r="Z578">
        <v>0.1139</v>
      </c>
      <c r="AA578">
        <v>0.21579999999999999</v>
      </c>
      <c r="AB578">
        <v>0.32969999999999999</v>
      </c>
      <c r="AC578">
        <v>187.98</v>
      </c>
      <c r="AD578" s="1">
        <v>5029.08</v>
      </c>
      <c r="AE578">
        <v>440.42</v>
      </c>
      <c r="AF578" s="1">
        <v>160604.04</v>
      </c>
      <c r="AG578" t="s">
        <v>3</v>
      </c>
      <c r="AH578" s="1">
        <v>33634</v>
      </c>
      <c r="AI578" s="1">
        <v>52737.15</v>
      </c>
      <c r="AJ578">
        <v>34.14</v>
      </c>
      <c r="AK578">
        <v>23.9</v>
      </c>
      <c r="AL578">
        <v>26.06</v>
      </c>
      <c r="AM578">
        <v>4.4000000000000004</v>
      </c>
      <c r="AN578" s="1">
        <v>1312.42</v>
      </c>
      <c r="AO578">
        <v>0.97960000000000003</v>
      </c>
      <c r="AP578" s="1">
        <v>1489.35</v>
      </c>
      <c r="AQ578" s="1">
        <v>2417.6799999999998</v>
      </c>
      <c r="AR578" s="1">
        <v>6760.31</v>
      </c>
      <c r="AS578">
        <v>609.51</v>
      </c>
      <c r="AT578">
        <v>271.41000000000003</v>
      </c>
      <c r="AU578" s="1">
        <v>11548.25</v>
      </c>
      <c r="AV578" s="1">
        <v>6984.81</v>
      </c>
      <c r="AW578">
        <v>0.51170000000000004</v>
      </c>
      <c r="AX578" s="1">
        <v>4372.38</v>
      </c>
      <c r="AY578">
        <v>0.32029999999999997</v>
      </c>
      <c r="AZ578" s="1">
        <v>1315.99</v>
      </c>
      <c r="BA578">
        <v>9.64E-2</v>
      </c>
      <c r="BB578">
        <v>976.31</v>
      </c>
      <c r="BC578">
        <v>7.1499999999999994E-2</v>
      </c>
      <c r="BD578" s="1">
        <v>13649.49</v>
      </c>
      <c r="BE578" s="1">
        <v>6002.4</v>
      </c>
      <c r="BF578">
        <v>1.7999000000000001</v>
      </c>
      <c r="BG578">
        <v>0.52239999999999998</v>
      </c>
      <c r="BH578">
        <v>0.23449999999999999</v>
      </c>
      <c r="BI578">
        <v>0.1923</v>
      </c>
      <c r="BJ578">
        <v>3.4099999999999998E-2</v>
      </c>
      <c r="BK578">
        <v>1.67E-2</v>
      </c>
    </row>
    <row r="579" spans="1:63" x14ac:dyDescent="0.25">
      <c r="A579" t="s">
        <v>580</v>
      </c>
      <c r="B579">
        <v>46219</v>
      </c>
      <c r="C579">
        <v>100.86</v>
      </c>
      <c r="D579">
        <v>11.42</v>
      </c>
      <c r="E579" s="1">
        <v>1151.9100000000001</v>
      </c>
      <c r="F579" s="1">
        <v>1164.1500000000001</v>
      </c>
      <c r="G579">
        <v>3.8999999999999998E-3</v>
      </c>
      <c r="H579">
        <v>5.0000000000000001E-4</v>
      </c>
      <c r="I579">
        <v>5.7000000000000002E-3</v>
      </c>
      <c r="J579">
        <v>1.1000000000000001E-3</v>
      </c>
      <c r="K579">
        <v>3.2599999999999997E-2</v>
      </c>
      <c r="L579">
        <v>0.93030000000000002</v>
      </c>
      <c r="M579">
        <v>2.5999999999999999E-2</v>
      </c>
      <c r="N579">
        <v>0.24610000000000001</v>
      </c>
      <c r="O579">
        <v>1.6999999999999999E-3</v>
      </c>
      <c r="P579">
        <v>0.1358</v>
      </c>
      <c r="Q579" s="1">
        <v>60433.09</v>
      </c>
      <c r="R579">
        <v>0.2218</v>
      </c>
      <c r="S579">
        <v>0.18240000000000001</v>
      </c>
      <c r="T579">
        <v>0.5958</v>
      </c>
      <c r="U579">
        <v>10.07</v>
      </c>
      <c r="V579" s="1">
        <v>74476.509999999995</v>
      </c>
      <c r="W579">
        <v>109.65</v>
      </c>
      <c r="X579" s="1">
        <v>212010.4</v>
      </c>
      <c r="Y579">
        <v>0.74960000000000004</v>
      </c>
      <c r="Z579">
        <v>7.8299999999999995E-2</v>
      </c>
      <c r="AA579">
        <v>0.1721</v>
      </c>
      <c r="AB579">
        <v>0.25040000000000001</v>
      </c>
      <c r="AC579">
        <v>212.01</v>
      </c>
      <c r="AD579" s="1">
        <v>5736.38</v>
      </c>
      <c r="AE579">
        <v>532.83000000000004</v>
      </c>
      <c r="AF579" s="1">
        <v>187086.15</v>
      </c>
      <c r="AG579" t="s">
        <v>3</v>
      </c>
      <c r="AH579" s="1">
        <v>39557</v>
      </c>
      <c r="AI579" s="1">
        <v>63201.35</v>
      </c>
      <c r="AJ579">
        <v>37.950000000000003</v>
      </c>
      <c r="AK579">
        <v>24.27</v>
      </c>
      <c r="AL579">
        <v>26.76</v>
      </c>
      <c r="AM579">
        <v>4.3</v>
      </c>
      <c r="AN579" s="1">
        <v>1669.19</v>
      </c>
      <c r="AO579">
        <v>1.1841999999999999</v>
      </c>
      <c r="AP579" s="1">
        <v>1506.23</v>
      </c>
      <c r="AQ579" s="1">
        <v>2148.25</v>
      </c>
      <c r="AR579" s="1">
        <v>6831.67</v>
      </c>
      <c r="AS579">
        <v>617.03</v>
      </c>
      <c r="AT579">
        <v>416.37</v>
      </c>
      <c r="AU579" s="1">
        <v>11519.55</v>
      </c>
      <c r="AV579" s="1">
        <v>5486.66</v>
      </c>
      <c r="AW579">
        <v>0.41220000000000001</v>
      </c>
      <c r="AX579" s="1">
        <v>5589.44</v>
      </c>
      <c r="AY579">
        <v>0.4199</v>
      </c>
      <c r="AZ579" s="1">
        <v>1658.85</v>
      </c>
      <c r="BA579">
        <v>0.1246</v>
      </c>
      <c r="BB579">
        <v>576.45000000000005</v>
      </c>
      <c r="BC579">
        <v>4.3299999999999998E-2</v>
      </c>
      <c r="BD579" s="1">
        <v>13311.4</v>
      </c>
      <c r="BE579" s="1">
        <v>4832.7700000000004</v>
      </c>
      <c r="BF579">
        <v>1.1267</v>
      </c>
      <c r="BG579">
        <v>0.5464</v>
      </c>
      <c r="BH579">
        <v>0.22209999999999999</v>
      </c>
      <c r="BI579">
        <v>0.17560000000000001</v>
      </c>
      <c r="BJ579">
        <v>3.1099999999999999E-2</v>
      </c>
      <c r="BK579">
        <v>2.4899999999999999E-2</v>
      </c>
    </row>
    <row r="580" spans="1:63" x14ac:dyDescent="0.25">
      <c r="A580" t="s">
        <v>581</v>
      </c>
      <c r="B580">
        <v>48884</v>
      </c>
      <c r="C580">
        <v>70.709999999999994</v>
      </c>
      <c r="D580">
        <v>20.38</v>
      </c>
      <c r="E580" s="1">
        <v>1441.21</v>
      </c>
      <c r="F580" s="1">
        <v>1398.39</v>
      </c>
      <c r="G580">
        <v>3.5000000000000001E-3</v>
      </c>
      <c r="H580">
        <v>8.9999999999999998E-4</v>
      </c>
      <c r="I580">
        <v>1.09E-2</v>
      </c>
      <c r="J580">
        <v>1.1999999999999999E-3</v>
      </c>
      <c r="K580">
        <v>3.9E-2</v>
      </c>
      <c r="L580">
        <v>0.8982</v>
      </c>
      <c r="M580">
        <v>4.6300000000000001E-2</v>
      </c>
      <c r="N580">
        <v>0.42980000000000002</v>
      </c>
      <c r="O580">
        <v>4.4000000000000003E-3</v>
      </c>
      <c r="P580">
        <v>0.14149999999999999</v>
      </c>
      <c r="Q580" s="1">
        <v>57729.17</v>
      </c>
      <c r="R580">
        <v>0.1983</v>
      </c>
      <c r="S580">
        <v>0.20660000000000001</v>
      </c>
      <c r="T580">
        <v>0.59509999999999996</v>
      </c>
      <c r="U580">
        <v>10.86</v>
      </c>
      <c r="V580" s="1">
        <v>76592.91</v>
      </c>
      <c r="W580">
        <v>127.98</v>
      </c>
      <c r="X580" s="1">
        <v>184062.66</v>
      </c>
      <c r="Y580">
        <v>0.7379</v>
      </c>
      <c r="Z580">
        <v>0.15140000000000001</v>
      </c>
      <c r="AA580">
        <v>0.11070000000000001</v>
      </c>
      <c r="AB580">
        <v>0.2621</v>
      </c>
      <c r="AC580">
        <v>184.06</v>
      </c>
      <c r="AD580" s="1">
        <v>5524.46</v>
      </c>
      <c r="AE580">
        <v>566.67999999999995</v>
      </c>
      <c r="AF580" s="1">
        <v>155983.43</v>
      </c>
      <c r="AG580" t="s">
        <v>3</v>
      </c>
      <c r="AH580" s="1">
        <v>34945</v>
      </c>
      <c r="AI580" s="1">
        <v>56620.05</v>
      </c>
      <c r="AJ580">
        <v>46.89</v>
      </c>
      <c r="AK580">
        <v>26.09</v>
      </c>
      <c r="AL580">
        <v>32.51</v>
      </c>
      <c r="AM580">
        <v>4.3600000000000003</v>
      </c>
      <c r="AN580">
        <v>941.38</v>
      </c>
      <c r="AO580">
        <v>0.96830000000000005</v>
      </c>
      <c r="AP580" s="1">
        <v>1474.64</v>
      </c>
      <c r="AQ580" s="1">
        <v>2096.17</v>
      </c>
      <c r="AR580" s="1">
        <v>6564.6</v>
      </c>
      <c r="AS580">
        <v>716.62</v>
      </c>
      <c r="AT580">
        <v>325.93</v>
      </c>
      <c r="AU580" s="1">
        <v>11177.97</v>
      </c>
      <c r="AV580" s="1">
        <v>5843.73</v>
      </c>
      <c r="AW580">
        <v>0.4395</v>
      </c>
      <c r="AX580" s="1">
        <v>4947.28</v>
      </c>
      <c r="AY580">
        <v>0.37209999999999999</v>
      </c>
      <c r="AZ580" s="1">
        <v>1582.37</v>
      </c>
      <c r="BA580">
        <v>0.11899999999999999</v>
      </c>
      <c r="BB580">
        <v>921.79</v>
      </c>
      <c r="BC580">
        <v>6.93E-2</v>
      </c>
      <c r="BD580" s="1">
        <v>13295.18</v>
      </c>
      <c r="BE580" s="1">
        <v>4608.2299999999996</v>
      </c>
      <c r="BF580">
        <v>1.1494</v>
      </c>
      <c r="BG580">
        <v>0.51859999999999995</v>
      </c>
      <c r="BH580">
        <v>0.21690000000000001</v>
      </c>
      <c r="BI580">
        <v>0.21629999999999999</v>
      </c>
      <c r="BJ580">
        <v>2.9399999999999999E-2</v>
      </c>
      <c r="BK580">
        <v>1.8800000000000001E-2</v>
      </c>
    </row>
    <row r="581" spans="1:63" x14ac:dyDescent="0.25">
      <c r="A581" t="s">
        <v>582</v>
      </c>
      <c r="B581">
        <v>46060</v>
      </c>
      <c r="C581">
        <v>190.43</v>
      </c>
      <c r="D581">
        <v>10.39</v>
      </c>
      <c r="E581" s="1">
        <v>1977.71</v>
      </c>
      <c r="F581" s="1">
        <v>1886.06</v>
      </c>
      <c r="G581">
        <v>1.8E-3</v>
      </c>
      <c r="H581">
        <v>2.9999999999999997E-4</v>
      </c>
      <c r="I581">
        <v>5.1999999999999998E-3</v>
      </c>
      <c r="J581">
        <v>5.9999999999999995E-4</v>
      </c>
      <c r="K581">
        <v>1.2E-2</v>
      </c>
      <c r="L581">
        <v>0.9597</v>
      </c>
      <c r="M581">
        <v>2.0400000000000001E-2</v>
      </c>
      <c r="N581">
        <v>0.47970000000000002</v>
      </c>
      <c r="O581">
        <v>1.6000000000000001E-3</v>
      </c>
      <c r="P581">
        <v>0.1532</v>
      </c>
      <c r="Q581" s="1">
        <v>56527.23</v>
      </c>
      <c r="R581">
        <v>0.21609999999999999</v>
      </c>
      <c r="S581">
        <v>0.19950000000000001</v>
      </c>
      <c r="T581">
        <v>0.58440000000000003</v>
      </c>
      <c r="U581">
        <v>16.649999999999999</v>
      </c>
      <c r="V581" s="1">
        <v>71381.45</v>
      </c>
      <c r="W581">
        <v>114.66</v>
      </c>
      <c r="X581" s="1">
        <v>198857.07</v>
      </c>
      <c r="Y581">
        <v>0.58609999999999995</v>
      </c>
      <c r="Z581">
        <v>0.14610000000000001</v>
      </c>
      <c r="AA581">
        <v>0.26790000000000003</v>
      </c>
      <c r="AB581">
        <v>0.41389999999999999</v>
      </c>
      <c r="AC581">
        <v>198.86</v>
      </c>
      <c r="AD581" s="1">
        <v>5368.38</v>
      </c>
      <c r="AE581">
        <v>416.94</v>
      </c>
      <c r="AF581" s="1">
        <v>161457.01999999999</v>
      </c>
      <c r="AG581" t="s">
        <v>3</v>
      </c>
      <c r="AH581" s="1">
        <v>33002</v>
      </c>
      <c r="AI581" s="1">
        <v>53127.13</v>
      </c>
      <c r="AJ581">
        <v>32.700000000000003</v>
      </c>
      <c r="AK581">
        <v>23.65</v>
      </c>
      <c r="AL581">
        <v>26.38</v>
      </c>
      <c r="AM581">
        <v>4.4400000000000004</v>
      </c>
      <c r="AN581" s="1">
        <v>1285.58</v>
      </c>
      <c r="AO581">
        <v>0.91459999999999997</v>
      </c>
      <c r="AP581" s="1">
        <v>1563.08</v>
      </c>
      <c r="AQ581" s="1">
        <v>2491.7800000000002</v>
      </c>
      <c r="AR581" s="1">
        <v>7034.7</v>
      </c>
      <c r="AS581">
        <v>606.96</v>
      </c>
      <c r="AT581">
        <v>323.48</v>
      </c>
      <c r="AU581" s="1">
        <v>12020</v>
      </c>
      <c r="AV581" s="1">
        <v>7276.69</v>
      </c>
      <c r="AW581">
        <v>0.50549999999999995</v>
      </c>
      <c r="AX581" s="1">
        <v>4773.5600000000004</v>
      </c>
      <c r="AY581">
        <v>0.33160000000000001</v>
      </c>
      <c r="AZ581" s="1">
        <v>1244.52</v>
      </c>
      <c r="BA581">
        <v>8.6400000000000005E-2</v>
      </c>
      <c r="BB581" s="1">
        <v>1101.52</v>
      </c>
      <c r="BC581">
        <v>7.6499999999999999E-2</v>
      </c>
      <c r="BD581" s="1">
        <v>14396.29</v>
      </c>
      <c r="BE581" s="1">
        <v>6115.59</v>
      </c>
      <c r="BF581">
        <v>1.8743000000000001</v>
      </c>
      <c r="BG581">
        <v>0.5171</v>
      </c>
      <c r="BH581">
        <v>0.2417</v>
      </c>
      <c r="BI581">
        <v>0.18529999999999999</v>
      </c>
      <c r="BJ581">
        <v>3.7100000000000001E-2</v>
      </c>
      <c r="BK581">
        <v>1.8800000000000001E-2</v>
      </c>
    </row>
    <row r="582" spans="1:63" x14ac:dyDescent="0.25">
      <c r="A582" t="s">
        <v>583</v>
      </c>
      <c r="B582">
        <v>49155</v>
      </c>
      <c r="C582">
        <v>122.52</v>
      </c>
      <c r="D582">
        <v>9.2799999999999994</v>
      </c>
      <c r="E582" s="1">
        <v>1136.74</v>
      </c>
      <c r="F582" s="1">
        <v>1092.55</v>
      </c>
      <c r="G582">
        <v>1.4E-3</v>
      </c>
      <c r="H582">
        <v>2.9999999999999997E-4</v>
      </c>
      <c r="I582">
        <v>4.4000000000000003E-3</v>
      </c>
      <c r="J582">
        <v>1E-3</v>
      </c>
      <c r="K582">
        <v>8.2000000000000007E-3</v>
      </c>
      <c r="L582">
        <v>0.96589999999999998</v>
      </c>
      <c r="M582">
        <v>1.8800000000000001E-2</v>
      </c>
      <c r="N582">
        <v>0.874</v>
      </c>
      <c r="O582">
        <v>2.0000000000000001E-4</v>
      </c>
      <c r="P582">
        <v>0.1721</v>
      </c>
      <c r="Q582" s="1">
        <v>57417.75</v>
      </c>
      <c r="R582">
        <v>0.18890000000000001</v>
      </c>
      <c r="S582">
        <v>0.17730000000000001</v>
      </c>
      <c r="T582">
        <v>0.63380000000000003</v>
      </c>
      <c r="U582">
        <v>11.03</v>
      </c>
      <c r="V582" s="1">
        <v>74600.289999999994</v>
      </c>
      <c r="W582">
        <v>98.57</v>
      </c>
      <c r="X582" s="1">
        <v>131638.47</v>
      </c>
      <c r="Y582">
        <v>0.5716</v>
      </c>
      <c r="Z582">
        <v>7.9699999999999993E-2</v>
      </c>
      <c r="AA582">
        <v>0.34870000000000001</v>
      </c>
      <c r="AB582">
        <v>0.4284</v>
      </c>
      <c r="AC582">
        <v>131.63999999999999</v>
      </c>
      <c r="AD582" s="1">
        <v>3028.12</v>
      </c>
      <c r="AE582">
        <v>265.64</v>
      </c>
      <c r="AF582" s="1">
        <v>107997.86</v>
      </c>
      <c r="AG582" t="s">
        <v>3</v>
      </c>
      <c r="AH582" s="1">
        <v>31213</v>
      </c>
      <c r="AI582" s="1">
        <v>45512.04</v>
      </c>
      <c r="AJ582">
        <v>27.04</v>
      </c>
      <c r="AK582">
        <v>21.72</v>
      </c>
      <c r="AL582">
        <v>23.19</v>
      </c>
      <c r="AM582">
        <v>3.96</v>
      </c>
      <c r="AN582">
        <v>0</v>
      </c>
      <c r="AO582">
        <v>0.78410000000000002</v>
      </c>
      <c r="AP582" s="1">
        <v>1815.06</v>
      </c>
      <c r="AQ582" s="1">
        <v>3003.33</v>
      </c>
      <c r="AR582" s="1">
        <v>7986.13</v>
      </c>
      <c r="AS582">
        <v>703.8</v>
      </c>
      <c r="AT582">
        <v>422.17</v>
      </c>
      <c r="AU582" s="1">
        <v>13930.49</v>
      </c>
      <c r="AV582" s="1">
        <v>11069.73</v>
      </c>
      <c r="AW582">
        <v>0.66700000000000004</v>
      </c>
      <c r="AX582" s="1">
        <v>2549.12</v>
      </c>
      <c r="AY582">
        <v>0.15359999999999999</v>
      </c>
      <c r="AZ582" s="1">
        <v>1320</v>
      </c>
      <c r="BA582">
        <v>7.9500000000000001E-2</v>
      </c>
      <c r="BB582" s="1">
        <v>1656.69</v>
      </c>
      <c r="BC582">
        <v>9.98E-2</v>
      </c>
      <c r="BD582" s="1">
        <v>16595.55</v>
      </c>
      <c r="BE582" s="1">
        <v>9843.0499999999993</v>
      </c>
      <c r="BF582">
        <v>4.6215000000000002</v>
      </c>
      <c r="BG582">
        <v>0.50629999999999997</v>
      </c>
      <c r="BH582">
        <v>0.2422</v>
      </c>
      <c r="BI582">
        <v>0.19220000000000001</v>
      </c>
      <c r="BJ582">
        <v>3.85E-2</v>
      </c>
      <c r="BK582">
        <v>2.07E-2</v>
      </c>
    </row>
    <row r="583" spans="1:63" x14ac:dyDescent="0.25">
      <c r="A583" t="s">
        <v>584</v>
      </c>
      <c r="B583">
        <v>47746</v>
      </c>
      <c r="C583">
        <v>102.67</v>
      </c>
      <c r="D583">
        <v>9.39</v>
      </c>
      <c r="E583">
        <v>963.92</v>
      </c>
      <c r="F583">
        <v>976.9</v>
      </c>
      <c r="G583">
        <v>1.5E-3</v>
      </c>
      <c r="H583">
        <v>2.9999999999999997E-4</v>
      </c>
      <c r="I583">
        <v>3.5999999999999999E-3</v>
      </c>
      <c r="J583">
        <v>8.0000000000000004E-4</v>
      </c>
      <c r="K583">
        <v>9.1000000000000004E-3</v>
      </c>
      <c r="L583">
        <v>0.96940000000000004</v>
      </c>
      <c r="M583">
        <v>1.5299999999999999E-2</v>
      </c>
      <c r="N583">
        <v>0.39629999999999999</v>
      </c>
      <c r="O583">
        <v>5.9999999999999995E-4</v>
      </c>
      <c r="P583">
        <v>0.15090000000000001</v>
      </c>
      <c r="Q583" s="1">
        <v>54700.37</v>
      </c>
      <c r="R583">
        <v>0.25679999999999997</v>
      </c>
      <c r="S583">
        <v>0.16889999999999999</v>
      </c>
      <c r="T583">
        <v>0.57430000000000003</v>
      </c>
      <c r="U583">
        <v>9.32</v>
      </c>
      <c r="V583" s="1">
        <v>69167.31</v>
      </c>
      <c r="W583">
        <v>98.81</v>
      </c>
      <c r="X583" s="1">
        <v>203269.87</v>
      </c>
      <c r="Y583">
        <v>0.62580000000000002</v>
      </c>
      <c r="Z583">
        <v>0.10639999999999999</v>
      </c>
      <c r="AA583">
        <v>0.26790000000000003</v>
      </c>
      <c r="AB583">
        <v>0.37419999999999998</v>
      </c>
      <c r="AC583">
        <v>203.27</v>
      </c>
      <c r="AD583" s="1">
        <v>5437.77</v>
      </c>
      <c r="AE583">
        <v>419.38</v>
      </c>
      <c r="AF583" s="1">
        <v>162033.82</v>
      </c>
      <c r="AG583" t="s">
        <v>3</v>
      </c>
      <c r="AH583" s="1">
        <v>34844</v>
      </c>
      <c r="AI583" s="1">
        <v>55828.74</v>
      </c>
      <c r="AJ583">
        <v>34.119999999999997</v>
      </c>
      <c r="AK583">
        <v>22.73</v>
      </c>
      <c r="AL583">
        <v>25.64</v>
      </c>
      <c r="AM583">
        <v>4.43</v>
      </c>
      <c r="AN583" s="1">
        <v>1659.21</v>
      </c>
      <c r="AO583">
        <v>1.1495</v>
      </c>
      <c r="AP583" s="1">
        <v>1819.96</v>
      </c>
      <c r="AQ583" s="1">
        <v>2270.89</v>
      </c>
      <c r="AR583" s="1">
        <v>6796.79</v>
      </c>
      <c r="AS583">
        <v>619.41</v>
      </c>
      <c r="AT583">
        <v>387.66</v>
      </c>
      <c r="AU583" s="1">
        <v>11894.7</v>
      </c>
      <c r="AV583" s="1">
        <v>6782.47</v>
      </c>
      <c r="AW583">
        <v>0.46850000000000003</v>
      </c>
      <c r="AX583" s="1">
        <v>4995.83</v>
      </c>
      <c r="AY583">
        <v>0.34510000000000002</v>
      </c>
      <c r="AZ583" s="1">
        <v>1827.39</v>
      </c>
      <c r="BA583">
        <v>0.12620000000000001</v>
      </c>
      <c r="BB583">
        <v>872.55</v>
      </c>
      <c r="BC583">
        <v>6.0299999999999999E-2</v>
      </c>
      <c r="BD583" s="1">
        <v>14478.24</v>
      </c>
      <c r="BE583" s="1">
        <v>6290.39</v>
      </c>
      <c r="BF583">
        <v>1.8740000000000001</v>
      </c>
      <c r="BG583">
        <v>0.50839999999999996</v>
      </c>
      <c r="BH583">
        <v>0.2334</v>
      </c>
      <c r="BI583">
        <v>0.1951</v>
      </c>
      <c r="BJ583">
        <v>3.5000000000000003E-2</v>
      </c>
      <c r="BK583">
        <v>2.8000000000000001E-2</v>
      </c>
    </row>
    <row r="584" spans="1:63" x14ac:dyDescent="0.25">
      <c r="A584" t="s">
        <v>585</v>
      </c>
      <c r="B584">
        <v>48397</v>
      </c>
      <c r="C584">
        <v>63.19</v>
      </c>
      <c r="D584">
        <v>10.25</v>
      </c>
      <c r="E584">
        <v>647.74</v>
      </c>
      <c r="F584">
        <v>684.28</v>
      </c>
      <c r="G584">
        <v>2.3999999999999998E-3</v>
      </c>
      <c r="H584">
        <v>5.9999999999999995E-4</v>
      </c>
      <c r="I584">
        <v>6.4999999999999997E-3</v>
      </c>
      <c r="J584">
        <v>5.9999999999999995E-4</v>
      </c>
      <c r="K584">
        <v>1.38E-2</v>
      </c>
      <c r="L584">
        <v>0.95789999999999997</v>
      </c>
      <c r="M584">
        <v>1.8200000000000001E-2</v>
      </c>
      <c r="N584">
        <v>0.26500000000000001</v>
      </c>
      <c r="O584">
        <v>1.2999999999999999E-3</v>
      </c>
      <c r="P584">
        <v>0.12790000000000001</v>
      </c>
      <c r="Q584" s="1">
        <v>56799.03</v>
      </c>
      <c r="R584">
        <v>0.18990000000000001</v>
      </c>
      <c r="S584">
        <v>0.18090000000000001</v>
      </c>
      <c r="T584">
        <v>0.62919999999999998</v>
      </c>
      <c r="U584">
        <v>7.07</v>
      </c>
      <c r="V584" s="1">
        <v>67988.92</v>
      </c>
      <c r="W584">
        <v>87.79</v>
      </c>
      <c r="X584" s="1">
        <v>208251.04</v>
      </c>
      <c r="Y584">
        <v>0.70650000000000002</v>
      </c>
      <c r="Z584">
        <v>4.6600000000000003E-2</v>
      </c>
      <c r="AA584">
        <v>0.24690000000000001</v>
      </c>
      <c r="AB584">
        <v>0.29349999999999998</v>
      </c>
      <c r="AC584">
        <v>208.25</v>
      </c>
      <c r="AD584" s="1">
        <v>6302.24</v>
      </c>
      <c r="AE584">
        <v>575.27</v>
      </c>
      <c r="AF584" s="1">
        <v>166626.51999999999</v>
      </c>
      <c r="AG584" t="s">
        <v>3</v>
      </c>
      <c r="AH584" s="1">
        <v>37813</v>
      </c>
      <c r="AI584" s="1">
        <v>58566.25</v>
      </c>
      <c r="AJ584">
        <v>38.26</v>
      </c>
      <c r="AK584">
        <v>25.46</v>
      </c>
      <c r="AL584">
        <v>28.46</v>
      </c>
      <c r="AM584">
        <v>4.96</v>
      </c>
      <c r="AN584" s="1">
        <v>1968.21</v>
      </c>
      <c r="AO584">
        <v>1.2701</v>
      </c>
      <c r="AP584" s="1">
        <v>1896.91</v>
      </c>
      <c r="AQ584" s="1">
        <v>2205.35</v>
      </c>
      <c r="AR584" s="1">
        <v>7016.2</v>
      </c>
      <c r="AS584">
        <v>724.82</v>
      </c>
      <c r="AT584">
        <v>402.48</v>
      </c>
      <c r="AU584" s="1">
        <v>12245.76</v>
      </c>
      <c r="AV584" s="1">
        <v>6170.12</v>
      </c>
      <c r="AW584">
        <v>0.41860000000000003</v>
      </c>
      <c r="AX584" s="1">
        <v>5923.43</v>
      </c>
      <c r="AY584">
        <v>0.40189999999999998</v>
      </c>
      <c r="AZ584" s="1">
        <v>2020.21</v>
      </c>
      <c r="BA584">
        <v>0.1371</v>
      </c>
      <c r="BB584">
        <v>625.62</v>
      </c>
      <c r="BC584">
        <v>4.24E-2</v>
      </c>
      <c r="BD584" s="1">
        <v>14739.38</v>
      </c>
      <c r="BE584" s="1">
        <v>6013.26</v>
      </c>
      <c r="BF584">
        <v>1.5745</v>
      </c>
      <c r="BG584">
        <v>0.52559999999999996</v>
      </c>
      <c r="BH584">
        <v>0.2243</v>
      </c>
      <c r="BI584">
        <v>0.18679999999999999</v>
      </c>
      <c r="BJ584">
        <v>3.2199999999999999E-2</v>
      </c>
      <c r="BK584">
        <v>3.1099999999999999E-2</v>
      </c>
    </row>
    <row r="585" spans="1:63" x14ac:dyDescent="0.25">
      <c r="A585" t="s">
        <v>586</v>
      </c>
      <c r="B585">
        <v>45047</v>
      </c>
      <c r="C585">
        <v>30.38</v>
      </c>
      <c r="D585">
        <v>288.14999999999998</v>
      </c>
      <c r="E585" s="1">
        <v>8754.2900000000009</v>
      </c>
      <c r="F585" s="1">
        <v>8580.64</v>
      </c>
      <c r="G585">
        <v>6.8199999999999997E-2</v>
      </c>
      <c r="H585">
        <v>8.0000000000000004E-4</v>
      </c>
      <c r="I585">
        <v>0.1368</v>
      </c>
      <c r="J585">
        <v>1.1000000000000001E-3</v>
      </c>
      <c r="K585">
        <v>6.5699999999999995E-2</v>
      </c>
      <c r="L585">
        <v>0.66190000000000004</v>
      </c>
      <c r="M585">
        <v>6.5500000000000003E-2</v>
      </c>
      <c r="N585">
        <v>0.26850000000000002</v>
      </c>
      <c r="O585">
        <v>5.7799999999999997E-2</v>
      </c>
      <c r="P585">
        <v>0.1381</v>
      </c>
      <c r="Q585" s="1">
        <v>76256.509999999995</v>
      </c>
      <c r="R585">
        <v>0.1638</v>
      </c>
      <c r="S585">
        <v>0.2046</v>
      </c>
      <c r="T585">
        <v>0.63160000000000005</v>
      </c>
      <c r="U585">
        <v>51.98</v>
      </c>
      <c r="V585" s="1">
        <v>100706.51</v>
      </c>
      <c r="W585">
        <v>166.4</v>
      </c>
      <c r="X585" s="1">
        <v>197000.37</v>
      </c>
      <c r="Y585">
        <v>0.75639999999999996</v>
      </c>
      <c r="Z585">
        <v>0.20749999999999999</v>
      </c>
      <c r="AA585">
        <v>3.61E-2</v>
      </c>
      <c r="AB585">
        <v>0.24360000000000001</v>
      </c>
      <c r="AC585">
        <v>197</v>
      </c>
      <c r="AD585" s="1">
        <v>9255.7900000000009</v>
      </c>
      <c r="AE585">
        <v>937.56</v>
      </c>
      <c r="AF585" s="1">
        <v>197795.71</v>
      </c>
      <c r="AG585" t="s">
        <v>3</v>
      </c>
      <c r="AH585" s="1">
        <v>45993</v>
      </c>
      <c r="AI585" s="1">
        <v>84481.5</v>
      </c>
      <c r="AJ585">
        <v>80.03</v>
      </c>
      <c r="AK585">
        <v>44.17</v>
      </c>
      <c r="AL585">
        <v>52.22</v>
      </c>
      <c r="AM585">
        <v>4.82</v>
      </c>
      <c r="AN585" s="1">
        <v>1786.47</v>
      </c>
      <c r="AO585">
        <v>0.83579999999999999</v>
      </c>
      <c r="AP585" s="1">
        <v>1560.9</v>
      </c>
      <c r="AQ585" s="1">
        <v>2052.16</v>
      </c>
      <c r="AR585" s="1">
        <v>7763.68</v>
      </c>
      <c r="AS585">
        <v>926.33</v>
      </c>
      <c r="AT585">
        <v>488.29</v>
      </c>
      <c r="AU585" s="1">
        <v>12791.36</v>
      </c>
      <c r="AV585" s="1">
        <v>3607.27</v>
      </c>
      <c r="AW585">
        <v>0.26250000000000001</v>
      </c>
      <c r="AX585" s="1">
        <v>8478.75</v>
      </c>
      <c r="AY585">
        <v>0.6169</v>
      </c>
      <c r="AZ585" s="1">
        <v>1065.01</v>
      </c>
      <c r="BA585">
        <v>7.7499999999999999E-2</v>
      </c>
      <c r="BB585">
        <v>592.33000000000004</v>
      </c>
      <c r="BC585">
        <v>4.3099999999999999E-2</v>
      </c>
      <c r="BD585" s="1">
        <v>13743.35</v>
      </c>
      <c r="BE585" s="1">
        <v>2213.14</v>
      </c>
      <c r="BF585">
        <v>0.3039</v>
      </c>
      <c r="BG585">
        <v>0.60519999999999996</v>
      </c>
      <c r="BH585">
        <v>0.22559999999999999</v>
      </c>
      <c r="BI585">
        <v>0.12559999999999999</v>
      </c>
      <c r="BJ585">
        <v>2.5100000000000001E-2</v>
      </c>
      <c r="BK585">
        <v>1.8499999999999999E-2</v>
      </c>
    </row>
    <row r="586" spans="1:63" x14ac:dyDescent="0.25">
      <c r="A586" t="s">
        <v>587</v>
      </c>
      <c r="B586">
        <v>49106</v>
      </c>
      <c r="C586">
        <v>133.57</v>
      </c>
      <c r="D586">
        <v>9.9499999999999993</v>
      </c>
      <c r="E586" s="1">
        <v>1328.58</v>
      </c>
      <c r="F586" s="1">
        <v>1326.84</v>
      </c>
      <c r="G586">
        <v>2.3E-3</v>
      </c>
      <c r="H586">
        <v>4.0000000000000002E-4</v>
      </c>
      <c r="I586">
        <v>6.3E-3</v>
      </c>
      <c r="J586">
        <v>1E-3</v>
      </c>
      <c r="K586">
        <v>1.7999999999999999E-2</v>
      </c>
      <c r="L586">
        <v>0.94399999999999995</v>
      </c>
      <c r="M586">
        <v>2.81E-2</v>
      </c>
      <c r="N586">
        <v>0.3629</v>
      </c>
      <c r="O586">
        <v>8.0000000000000004E-4</v>
      </c>
      <c r="P586">
        <v>0.15110000000000001</v>
      </c>
      <c r="Q586" s="1">
        <v>57556.69</v>
      </c>
      <c r="R586">
        <v>0.20519999999999999</v>
      </c>
      <c r="S586">
        <v>0.18990000000000001</v>
      </c>
      <c r="T586">
        <v>0.60499999999999998</v>
      </c>
      <c r="U586">
        <v>11.81</v>
      </c>
      <c r="V586" s="1">
        <v>71338.86</v>
      </c>
      <c r="W586">
        <v>107.75</v>
      </c>
      <c r="X586" s="1">
        <v>182610.56</v>
      </c>
      <c r="Y586">
        <v>0.78959999999999997</v>
      </c>
      <c r="Z586">
        <v>7.6799999999999993E-2</v>
      </c>
      <c r="AA586">
        <v>0.1336</v>
      </c>
      <c r="AB586">
        <v>0.2104</v>
      </c>
      <c r="AC586">
        <v>182.61</v>
      </c>
      <c r="AD586" s="1">
        <v>4687.29</v>
      </c>
      <c r="AE586">
        <v>492.23</v>
      </c>
      <c r="AF586" s="1">
        <v>164292.21</v>
      </c>
      <c r="AG586" t="s">
        <v>3</v>
      </c>
      <c r="AH586" s="1">
        <v>37454</v>
      </c>
      <c r="AI586" s="1">
        <v>57813.99</v>
      </c>
      <c r="AJ586">
        <v>36.61</v>
      </c>
      <c r="AK586">
        <v>23.56</v>
      </c>
      <c r="AL586">
        <v>27.37</v>
      </c>
      <c r="AM586">
        <v>4.1500000000000004</v>
      </c>
      <c r="AN586" s="1">
        <v>1252.55</v>
      </c>
      <c r="AO586">
        <v>1.1508</v>
      </c>
      <c r="AP586" s="1">
        <v>1450.4</v>
      </c>
      <c r="AQ586" s="1">
        <v>2236.1799999999998</v>
      </c>
      <c r="AR586" s="1">
        <v>6657.2</v>
      </c>
      <c r="AS586">
        <v>632.08000000000004</v>
      </c>
      <c r="AT586">
        <v>380.22</v>
      </c>
      <c r="AU586" s="1">
        <v>11356.09</v>
      </c>
      <c r="AV586" s="1">
        <v>6300.37</v>
      </c>
      <c r="AW586">
        <v>0.47639999999999999</v>
      </c>
      <c r="AX586" s="1">
        <v>4613.5600000000004</v>
      </c>
      <c r="AY586">
        <v>0.34889999999999999</v>
      </c>
      <c r="AZ586" s="1">
        <v>1572.28</v>
      </c>
      <c r="BA586">
        <v>0.11890000000000001</v>
      </c>
      <c r="BB586">
        <v>737.88</v>
      </c>
      <c r="BC586">
        <v>5.5800000000000002E-2</v>
      </c>
      <c r="BD586" s="1">
        <v>13224.1</v>
      </c>
      <c r="BE586" s="1">
        <v>5635.39</v>
      </c>
      <c r="BF586">
        <v>1.5892999999999999</v>
      </c>
      <c r="BG586">
        <v>0.52229999999999999</v>
      </c>
      <c r="BH586">
        <v>0.23419999999999999</v>
      </c>
      <c r="BI586">
        <v>0.1799</v>
      </c>
      <c r="BJ586">
        <v>3.2300000000000002E-2</v>
      </c>
      <c r="BK586">
        <v>3.1300000000000001E-2</v>
      </c>
    </row>
    <row r="587" spans="1:63" x14ac:dyDescent="0.25">
      <c r="A587" t="s">
        <v>588</v>
      </c>
      <c r="B587">
        <v>45062</v>
      </c>
      <c r="C587">
        <v>24.19</v>
      </c>
      <c r="D587">
        <v>195.51</v>
      </c>
      <c r="E587" s="1">
        <v>4729.46</v>
      </c>
      <c r="F587" s="1">
        <v>4681.03</v>
      </c>
      <c r="G587">
        <v>5.2999999999999999E-2</v>
      </c>
      <c r="H587">
        <v>8.9999999999999998E-4</v>
      </c>
      <c r="I587">
        <v>5.3699999999999998E-2</v>
      </c>
      <c r="J587">
        <v>8.0000000000000004E-4</v>
      </c>
      <c r="K587">
        <v>4.1599999999999998E-2</v>
      </c>
      <c r="L587">
        <v>0.80020000000000002</v>
      </c>
      <c r="M587">
        <v>4.9799999999999997E-2</v>
      </c>
      <c r="N587">
        <v>0.15029999999999999</v>
      </c>
      <c r="O587">
        <v>2.0799999999999999E-2</v>
      </c>
      <c r="P587">
        <v>0.1208</v>
      </c>
      <c r="Q587" s="1">
        <v>76043.539999999994</v>
      </c>
      <c r="R587">
        <v>0.1406</v>
      </c>
      <c r="S587">
        <v>0.1769</v>
      </c>
      <c r="T587">
        <v>0.6825</v>
      </c>
      <c r="U587">
        <v>28.94</v>
      </c>
      <c r="V587" s="1">
        <v>98118.57</v>
      </c>
      <c r="W587">
        <v>161.69</v>
      </c>
      <c r="X587" s="1">
        <v>247767.73</v>
      </c>
      <c r="Y587">
        <v>0.77839999999999998</v>
      </c>
      <c r="Z587">
        <v>0.19339999999999999</v>
      </c>
      <c r="AA587">
        <v>2.8199999999999999E-2</v>
      </c>
      <c r="AB587">
        <v>0.22159999999999999</v>
      </c>
      <c r="AC587">
        <v>247.77</v>
      </c>
      <c r="AD587" s="1">
        <v>10497.13</v>
      </c>
      <c r="AE587" s="1">
        <v>1047.1400000000001</v>
      </c>
      <c r="AF587" s="1">
        <v>253231.39</v>
      </c>
      <c r="AG587" t="s">
        <v>3</v>
      </c>
      <c r="AH587" s="1">
        <v>50757</v>
      </c>
      <c r="AI587" s="1">
        <v>99840.23</v>
      </c>
      <c r="AJ587">
        <v>71.39</v>
      </c>
      <c r="AK587">
        <v>40.130000000000003</v>
      </c>
      <c r="AL587">
        <v>45.82</v>
      </c>
      <c r="AM587">
        <v>5.0199999999999996</v>
      </c>
      <c r="AN587" s="1">
        <v>1416.55</v>
      </c>
      <c r="AO587">
        <v>0.69530000000000003</v>
      </c>
      <c r="AP587" s="1">
        <v>1559.13</v>
      </c>
      <c r="AQ587" s="1">
        <v>2090.9</v>
      </c>
      <c r="AR587" s="1">
        <v>7664.5</v>
      </c>
      <c r="AS587">
        <v>900.04</v>
      </c>
      <c r="AT587">
        <v>360.92</v>
      </c>
      <c r="AU587" s="1">
        <v>12575.48</v>
      </c>
      <c r="AV587" s="1">
        <v>2777.15</v>
      </c>
      <c r="AW587">
        <v>0.2082</v>
      </c>
      <c r="AX587" s="1">
        <v>9105.6</v>
      </c>
      <c r="AY587">
        <v>0.68259999999999998</v>
      </c>
      <c r="AZ587" s="1">
        <v>1004.8</v>
      </c>
      <c r="BA587">
        <v>7.5300000000000006E-2</v>
      </c>
      <c r="BB587">
        <v>451.35</v>
      </c>
      <c r="BC587">
        <v>3.3799999999999997E-2</v>
      </c>
      <c r="BD587" s="1">
        <v>13338.9</v>
      </c>
      <c r="BE587" s="1">
        <v>1335.27</v>
      </c>
      <c r="BF587">
        <v>0.13769999999999999</v>
      </c>
      <c r="BG587">
        <v>0.59899999999999998</v>
      </c>
      <c r="BH587">
        <v>0.23730000000000001</v>
      </c>
      <c r="BI587">
        <v>0.1212</v>
      </c>
      <c r="BJ587">
        <v>2.4799999999999999E-2</v>
      </c>
      <c r="BK587">
        <v>1.77E-2</v>
      </c>
    </row>
    <row r="588" spans="1:63" x14ac:dyDescent="0.25">
      <c r="A588" t="s">
        <v>589</v>
      </c>
      <c r="B588">
        <v>49668</v>
      </c>
      <c r="C588">
        <v>30.52</v>
      </c>
      <c r="D588">
        <v>57.5</v>
      </c>
      <c r="E588" s="1">
        <v>1755.07</v>
      </c>
      <c r="F588" s="1">
        <v>1771.28</v>
      </c>
      <c r="G588">
        <v>6.7999999999999996E-3</v>
      </c>
      <c r="H588">
        <v>5.9999999999999995E-4</v>
      </c>
      <c r="I588">
        <v>1.4200000000000001E-2</v>
      </c>
      <c r="J588">
        <v>5.9999999999999995E-4</v>
      </c>
      <c r="K588">
        <v>2.6200000000000001E-2</v>
      </c>
      <c r="L588">
        <v>0.9113</v>
      </c>
      <c r="M588">
        <v>4.02E-2</v>
      </c>
      <c r="N588">
        <v>0.35830000000000001</v>
      </c>
      <c r="O588">
        <v>4.5999999999999999E-3</v>
      </c>
      <c r="P588">
        <v>0.13900000000000001</v>
      </c>
      <c r="Q588" s="1">
        <v>60252.84</v>
      </c>
      <c r="R588">
        <v>0.1908</v>
      </c>
      <c r="S588">
        <v>0.20979999999999999</v>
      </c>
      <c r="T588">
        <v>0.59940000000000004</v>
      </c>
      <c r="U588">
        <v>13.25</v>
      </c>
      <c r="V588" s="1">
        <v>80518</v>
      </c>
      <c r="W588">
        <v>128.05000000000001</v>
      </c>
      <c r="X588" s="1">
        <v>162490.91</v>
      </c>
      <c r="Y588">
        <v>0.74239999999999995</v>
      </c>
      <c r="Z588">
        <v>0.185</v>
      </c>
      <c r="AA588">
        <v>7.2599999999999998E-2</v>
      </c>
      <c r="AB588">
        <v>0.2576</v>
      </c>
      <c r="AC588">
        <v>162.49</v>
      </c>
      <c r="AD588" s="1">
        <v>5273.8</v>
      </c>
      <c r="AE588">
        <v>586.54</v>
      </c>
      <c r="AF588" s="1">
        <v>143936.93</v>
      </c>
      <c r="AG588" t="s">
        <v>3</v>
      </c>
      <c r="AH588" s="1">
        <v>36094</v>
      </c>
      <c r="AI588" s="1">
        <v>56150.87</v>
      </c>
      <c r="AJ588">
        <v>50.73</v>
      </c>
      <c r="AK588">
        <v>30.24</v>
      </c>
      <c r="AL588">
        <v>36.79</v>
      </c>
      <c r="AM588">
        <v>4.76</v>
      </c>
      <c r="AN588" s="1">
        <v>1391.5</v>
      </c>
      <c r="AO588">
        <v>0.96860000000000002</v>
      </c>
      <c r="AP588" s="1">
        <v>1427.75</v>
      </c>
      <c r="AQ588" s="1">
        <v>1922.99</v>
      </c>
      <c r="AR588" s="1">
        <v>6165.52</v>
      </c>
      <c r="AS588">
        <v>643.84</v>
      </c>
      <c r="AT588">
        <v>365.01</v>
      </c>
      <c r="AU588" s="1">
        <v>10525.12</v>
      </c>
      <c r="AV588" s="1">
        <v>5145.17</v>
      </c>
      <c r="AW588">
        <v>0.42820000000000003</v>
      </c>
      <c r="AX588" s="1">
        <v>4807.58</v>
      </c>
      <c r="AY588">
        <v>0.40010000000000001</v>
      </c>
      <c r="AZ588" s="1">
        <v>1322.17</v>
      </c>
      <c r="BA588">
        <v>0.11</v>
      </c>
      <c r="BB588">
        <v>741.62</v>
      </c>
      <c r="BC588">
        <v>6.1699999999999998E-2</v>
      </c>
      <c r="BD588" s="1">
        <v>12016.54</v>
      </c>
      <c r="BE588" s="1">
        <v>4447.3599999999997</v>
      </c>
      <c r="BF588">
        <v>1.1035999999999999</v>
      </c>
      <c r="BG588">
        <v>0.55269999999999997</v>
      </c>
      <c r="BH588">
        <v>0.23019999999999999</v>
      </c>
      <c r="BI588">
        <v>0.17219999999999999</v>
      </c>
      <c r="BJ588">
        <v>2.86E-2</v>
      </c>
      <c r="BK588">
        <v>1.6400000000000001E-2</v>
      </c>
    </row>
    <row r="589" spans="1:63" x14ac:dyDescent="0.25">
      <c r="A589" t="s">
        <v>590</v>
      </c>
      <c r="B589">
        <v>45070</v>
      </c>
      <c r="C589">
        <v>13.81</v>
      </c>
      <c r="D589">
        <v>344.58</v>
      </c>
      <c r="E589" s="1">
        <v>4758.5200000000004</v>
      </c>
      <c r="F589" s="1">
        <v>3699.04</v>
      </c>
      <c r="G589">
        <v>2.7000000000000001E-3</v>
      </c>
      <c r="H589">
        <v>6.9999999999999999E-4</v>
      </c>
      <c r="I589">
        <v>0.41070000000000001</v>
      </c>
      <c r="J589">
        <v>1.5E-3</v>
      </c>
      <c r="K589">
        <v>0.12770000000000001</v>
      </c>
      <c r="L589">
        <v>0.34200000000000003</v>
      </c>
      <c r="M589">
        <v>0.11459999999999999</v>
      </c>
      <c r="N589">
        <v>0.99309999999999998</v>
      </c>
      <c r="O589">
        <v>4.2799999999999998E-2</v>
      </c>
      <c r="P589">
        <v>0.1915</v>
      </c>
      <c r="Q589" s="1">
        <v>60517.33</v>
      </c>
      <c r="R589">
        <v>0.30480000000000002</v>
      </c>
      <c r="S589">
        <v>0.1938</v>
      </c>
      <c r="T589">
        <v>0.50139999999999996</v>
      </c>
      <c r="U589">
        <v>37.090000000000003</v>
      </c>
      <c r="V589" s="1">
        <v>84059.7</v>
      </c>
      <c r="W589">
        <v>126.69</v>
      </c>
      <c r="X589" s="1">
        <v>77081.55</v>
      </c>
      <c r="Y589">
        <v>0.62680000000000002</v>
      </c>
      <c r="Z589">
        <v>0.29270000000000002</v>
      </c>
      <c r="AA589">
        <v>8.0500000000000002E-2</v>
      </c>
      <c r="AB589">
        <v>0.37319999999999998</v>
      </c>
      <c r="AC589">
        <v>77.08</v>
      </c>
      <c r="AD589" s="1">
        <v>3470.73</v>
      </c>
      <c r="AE589">
        <v>424.75</v>
      </c>
      <c r="AF589" s="1">
        <v>67957.73</v>
      </c>
      <c r="AG589" t="s">
        <v>3</v>
      </c>
      <c r="AH589" s="1">
        <v>26444</v>
      </c>
      <c r="AI589" s="1">
        <v>38316.42</v>
      </c>
      <c r="AJ589">
        <v>61.86</v>
      </c>
      <c r="AK589">
        <v>41.7</v>
      </c>
      <c r="AL589">
        <v>47.88</v>
      </c>
      <c r="AM589">
        <v>4.8099999999999996</v>
      </c>
      <c r="AN589">
        <v>1.22</v>
      </c>
      <c r="AO589">
        <v>1.1673</v>
      </c>
      <c r="AP589" s="1">
        <v>2103</v>
      </c>
      <c r="AQ589" s="1">
        <v>2736.8</v>
      </c>
      <c r="AR589" s="1">
        <v>7729.83</v>
      </c>
      <c r="AS589">
        <v>947.53</v>
      </c>
      <c r="AT589">
        <v>557.34</v>
      </c>
      <c r="AU589" s="1">
        <v>14074.5</v>
      </c>
      <c r="AV589" s="1">
        <v>11158.8</v>
      </c>
      <c r="AW589">
        <v>0.62</v>
      </c>
      <c r="AX589" s="1">
        <v>4008.4</v>
      </c>
      <c r="AY589">
        <v>0.22270000000000001</v>
      </c>
      <c r="AZ589">
        <v>977.07</v>
      </c>
      <c r="BA589">
        <v>5.4300000000000001E-2</v>
      </c>
      <c r="BB589" s="1">
        <v>1854.64</v>
      </c>
      <c r="BC589">
        <v>0.10299999999999999</v>
      </c>
      <c r="BD589" s="1">
        <v>17998.91</v>
      </c>
      <c r="BE589" s="1">
        <v>6375.05</v>
      </c>
      <c r="BF589">
        <v>3.6623999999999999</v>
      </c>
      <c r="BG589">
        <v>0.46400000000000002</v>
      </c>
      <c r="BH589">
        <v>0.18429999999999999</v>
      </c>
      <c r="BI589">
        <v>0.3135</v>
      </c>
      <c r="BJ589">
        <v>2.5600000000000001E-2</v>
      </c>
      <c r="BK589">
        <v>1.26E-2</v>
      </c>
    </row>
    <row r="590" spans="1:63" x14ac:dyDescent="0.25">
      <c r="A590" t="s">
        <v>591</v>
      </c>
      <c r="B590">
        <v>45088</v>
      </c>
      <c r="C590">
        <v>12.05</v>
      </c>
      <c r="D590">
        <v>148.41</v>
      </c>
      <c r="E590" s="1">
        <v>1787.95</v>
      </c>
      <c r="F590" s="1">
        <v>1691.36</v>
      </c>
      <c r="G590">
        <v>2.23E-2</v>
      </c>
      <c r="H590">
        <v>1.4E-3</v>
      </c>
      <c r="I590">
        <v>7.4999999999999997E-2</v>
      </c>
      <c r="J590">
        <v>1.1999999999999999E-3</v>
      </c>
      <c r="K590">
        <v>6.9400000000000003E-2</v>
      </c>
      <c r="L590">
        <v>0.76859999999999995</v>
      </c>
      <c r="M590">
        <v>6.2100000000000002E-2</v>
      </c>
      <c r="N590">
        <v>0.41149999999999998</v>
      </c>
      <c r="O590">
        <v>2.41E-2</v>
      </c>
      <c r="P590">
        <v>0.1474</v>
      </c>
      <c r="Q590" s="1">
        <v>67847.06</v>
      </c>
      <c r="R590">
        <v>0.1956</v>
      </c>
      <c r="S590">
        <v>0.18410000000000001</v>
      </c>
      <c r="T590">
        <v>0.62039999999999995</v>
      </c>
      <c r="U590">
        <v>13.42</v>
      </c>
      <c r="V590" s="1">
        <v>87155.54</v>
      </c>
      <c r="W590">
        <v>129.13</v>
      </c>
      <c r="X590" s="1">
        <v>194181.38</v>
      </c>
      <c r="Y590">
        <v>0.65700000000000003</v>
      </c>
      <c r="Z590">
        <v>0.30320000000000003</v>
      </c>
      <c r="AA590">
        <v>3.9699999999999999E-2</v>
      </c>
      <c r="AB590">
        <v>0.34300000000000003</v>
      </c>
      <c r="AC590">
        <v>194.18</v>
      </c>
      <c r="AD590" s="1">
        <v>9051.84</v>
      </c>
      <c r="AE590">
        <v>870.81</v>
      </c>
      <c r="AF590" s="1">
        <v>171507.63</v>
      </c>
      <c r="AG590" t="s">
        <v>3</v>
      </c>
      <c r="AH590" s="1">
        <v>36313</v>
      </c>
      <c r="AI590" s="1">
        <v>57488.06</v>
      </c>
      <c r="AJ590">
        <v>70.430000000000007</v>
      </c>
      <c r="AK590">
        <v>43.34</v>
      </c>
      <c r="AL590">
        <v>51.98</v>
      </c>
      <c r="AM590">
        <v>5.0599999999999996</v>
      </c>
      <c r="AN590">
        <v>99.85</v>
      </c>
      <c r="AO590">
        <v>1.0434000000000001</v>
      </c>
      <c r="AP590" s="1">
        <v>1917.32</v>
      </c>
      <c r="AQ590" s="1">
        <v>2031.08</v>
      </c>
      <c r="AR590" s="1">
        <v>7787.45</v>
      </c>
      <c r="AS590">
        <v>862.21</v>
      </c>
      <c r="AT590">
        <v>351.75</v>
      </c>
      <c r="AU590" s="1">
        <v>12949.82</v>
      </c>
      <c r="AV590" s="1">
        <v>4419.9799999999996</v>
      </c>
      <c r="AW590">
        <v>0.29399999999999998</v>
      </c>
      <c r="AX590" s="1">
        <v>8314.23</v>
      </c>
      <c r="AY590">
        <v>0.55310000000000004</v>
      </c>
      <c r="AZ590" s="1">
        <v>1459.44</v>
      </c>
      <c r="BA590">
        <v>9.7100000000000006E-2</v>
      </c>
      <c r="BB590">
        <v>839.68</v>
      </c>
      <c r="BC590">
        <v>5.5899999999999998E-2</v>
      </c>
      <c r="BD590" s="1">
        <v>15033.33</v>
      </c>
      <c r="BE590" s="1">
        <v>2831.03</v>
      </c>
      <c r="BF590">
        <v>0.55900000000000005</v>
      </c>
      <c r="BG590">
        <v>0.55269999999999997</v>
      </c>
      <c r="BH590">
        <v>0.21970000000000001</v>
      </c>
      <c r="BI590">
        <v>0.18870000000000001</v>
      </c>
      <c r="BJ590">
        <v>2.3099999999999999E-2</v>
      </c>
      <c r="BK590">
        <v>1.5800000000000002E-2</v>
      </c>
    </row>
    <row r="591" spans="1:63" x14ac:dyDescent="0.25">
      <c r="A591" t="s">
        <v>592</v>
      </c>
      <c r="B591">
        <v>45096</v>
      </c>
      <c r="C591">
        <v>79.900000000000006</v>
      </c>
      <c r="D591">
        <v>26.42</v>
      </c>
      <c r="E591" s="1">
        <v>2110.8200000000002</v>
      </c>
      <c r="F591" s="1">
        <v>1987.46</v>
      </c>
      <c r="G591">
        <v>4.8999999999999998E-3</v>
      </c>
      <c r="H591">
        <v>3.3E-3</v>
      </c>
      <c r="I591">
        <v>3.5700000000000003E-2</v>
      </c>
      <c r="J591">
        <v>1E-3</v>
      </c>
      <c r="K591">
        <v>9.6799999999999997E-2</v>
      </c>
      <c r="L591">
        <v>0.79459999999999997</v>
      </c>
      <c r="M591">
        <v>6.3799999999999996E-2</v>
      </c>
      <c r="N591">
        <v>0.51990000000000003</v>
      </c>
      <c r="O591">
        <v>1.32E-2</v>
      </c>
      <c r="P591">
        <v>0.16089999999999999</v>
      </c>
      <c r="Q591" s="1">
        <v>59476.17</v>
      </c>
      <c r="R591">
        <v>0.2087</v>
      </c>
      <c r="S591">
        <v>0.18729999999999999</v>
      </c>
      <c r="T591">
        <v>0.60399999999999998</v>
      </c>
      <c r="U591">
        <v>16.36</v>
      </c>
      <c r="V591" s="1">
        <v>77360.73</v>
      </c>
      <c r="W591">
        <v>125.25</v>
      </c>
      <c r="X591" s="1">
        <v>162367.25</v>
      </c>
      <c r="Y591">
        <v>0.70130000000000003</v>
      </c>
      <c r="Z591">
        <v>0.18310000000000001</v>
      </c>
      <c r="AA591">
        <v>0.11559999999999999</v>
      </c>
      <c r="AB591">
        <v>0.29870000000000002</v>
      </c>
      <c r="AC591">
        <v>162.37</v>
      </c>
      <c r="AD591" s="1">
        <v>4633.1499999999996</v>
      </c>
      <c r="AE591">
        <v>490.59</v>
      </c>
      <c r="AF591" s="1">
        <v>147313.88</v>
      </c>
      <c r="AG591" t="s">
        <v>3</v>
      </c>
      <c r="AH591" s="1">
        <v>31872</v>
      </c>
      <c r="AI591" s="1">
        <v>52170.35</v>
      </c>
      <c r="AJ591">
        <v>43.91</v>
      </c>
      <c r="AK591">
        <v>25.8</v>
      </c>
      <c r="AL591">
        <v>32.47</v>
      </c>
      <c r="AM591">
        <v>4.01</v>
      </c>
      <c r="AN591" s="1">
        <v>1403.73</v>
      </c>
      <c r="AO591">
        <v>1.0558000000000001</v>
      </c>
      <c r="AP591" s="1">
        <v>1487.13</v>
      </c>
      <c r="AQ591" s="1">
        <v>1992.55</v>
      </c>
      <c r="AR591" s="1">
        <v>7144.64</v>
      </c>
      <c r="AS591">
        <v>750.4</v>
      </c>
      <c r="AT591">
        <v>325.04000000000002</v>
      </c>
      <c r="AU591" s="1">
        <v>11699.75</v>
      </c>
      <c r="AV591" s="1">
        <v>6364.71</v>
      </c>
      <c r="AW591">
        <v>0.46860000000000002</v>
      </c>
      <c r="AX591" s="1">
        <v>4896.47</v>
      </c>
      <c r="AY591">
        <v>0.36049999999999999</v>
      </c>
      <c r="AZ591" s="1">
        <v>1276.55</v>
      </c>
      <c r="BA591">
        <v>9.4E-2</v>
      </c>
      <c r="BB591" s="1">
        <v>1043.8499999999999</v>
      </c>
      <c r="BC591">
        <v>7.6899999999999996E-2</v>
      </c>
      <c r="BD591" s="1">
        <v>13581.58</v>
      </c>
      <c r="BE591" s="1">
        <v>4787.18</v>
      </c>
      <c r="BF591">
        <v>1.4057999999999999</v>
      </c>
      <c r="BG591">
        <v>0.53420000000000001</v>
      </c>
      <c r="BH591">
        <v>0.21940000000000001</v>
      </c>
      <c r="BI591">
        <v>0.20130000000000001</v>
      </c>
      <c r="BJ591">
        <v>2.7400000000000001E-2</v>
      </c>
      <c r="BK591">
        <v>1.77E-2</v>
      </c>
    </row>
    <row r="592" spans="1:63" x14ac:dyDescent="0.25">
      <c r="A592" t="s">
        <v>593</v>
      </c>
      <c r="B592">
        <v>46367</v>
      </c>
      <c r="C592">
        <v>64.52</v>
      </c>
      <c r="D592">
        <v>19.14</v>
      </c>
      <c r="E592" s="1">
        <v>1235.3</v>
      </c>
      <c r="F592" s="1">
        <v>1174.03</v>
      </c>
      <c r="G592">
        <v>3.2000000000000002E-3</v>
      </c>
      <c r="H592">
        <v>4.0000000000000002E-4</v>
      </c>
      <c r="I592">
        <v>7.7000000000000002E-3</v>
      </c>
      <c r="J592">
        <v>8.9999999999999998E-4</v>
      </c>
      <c r="K592">
        <v>2.3699999999999999E-2</v>
      </c>
      <c r="L592">
        <v>0.9355</v>
      </c>
      <c r="M592">
        <v>2.86E-2</v>
      </c>
      <c r="N592">
        <v>0.39539999999999997</v>
      </c>
      <c r="O592">
        <v>4.5999999999999999E-3</v>
      </c>
      <c r="P592">
        <v>0.14610000000000001</v>
      </c>
      <c r="Q592" s="1">
        <v>57061.58</v>
      </c>
      <c r="R592">
        <v>0.18260000000000001</v>
      </c>
      <c r="S592">
        <v>0.2155</v>
      </c>
      <c r="T592">
        <v>0.60189999999999999</v>
      </c>
      <c r="U592">
        <v>10.029999999999999</v>
      </c>
      <c r="V592" s="1">
        <v>76122.48</v>
      </c>
      <c r="W592">
        <v>117.59</v>
      </c>
      <c r="X592" s="1">
        <v>185559.72</v>
      </c>
      <c r="Y592">
        <v>0.72729999999999995</v>
      </c>
      <c r="Z592">
        <v>0.1148</v>
      </c>
      <c r="AA592">
        <v>0.15790000000000001</v>
      </c>
      <c r="AB592">
        <v>0.2727</v>
      </c>
      <c r="AC592">
        <v>185.56</v>
      </c>
      <c r="AD592" s="1">
        <v>5561.36</v>
      </c>
      <c r="AE592">
        <v>534.80999999999995</v>
      </c>
      <c r="AF592" s="1">
        <v>157682.22</v>
      </c>
      <c r="AG592" t="s">
        <v>3</v>
      </c>
      <c r="AH592" s="1">
        <v>34734</v>
      </c>
      <c r="AI592" s="1">
        <v>54763.93</v>
      </c>
      <c r="AJ592">
        <v>43.81</v>
      </c>
      <c r="AK592">
        <v>25.8</v>
      </c>
      <c r="AL592">
        <v>31.06</v>
      </c>
      <c r="AM592">
        <v>4.25</v>
      </c>
      <c r="AN592" s="1">
        <v>1404.77</v>
      </c>
      <c r="AO592">
        <v>1.1048</v>
      </c>
      <c r="AP592" s="1">
        <v>1636.4</v>
      </c>
      <c r="AQ592" s="1">
        <v>2163.2600000000002</v>
      </c>
      <c r="AR592" s="1">
        <v>6596.3</v>
      </c>
      <c r="AS592">
        <v>612.91</v>
      </c>
      <c r="AT592">
        <v>328.01</v>
      </c>
      <c r="AU592" s="1">
        <v>11336.89</v>
      </c>
      <c r="AV592" s="1">
        <v>6302.59</v>
      </c>
      <c r="AW592">
        <v>0.45569999999999999</v>
      </c>
      <c r="AX592" s="1">
        <v>4991.8500000000004</v>
      </c>
      <c r="AY592">
        <v>0.3609</v>
      </c>
      <c r="AZ592" s="1">
        <v>1648.63</v>
      </c>
      <c r="BA592">
        <v>0.1192</v>
      </c>
      <c r="BB592">
        <v>888.3</v>
      </c>
      <c r="BC592">
        <v>6.4199999999999993E-2</v>
      </c>
      <c r="BD592" s="1">
        <v>13831.38</v>
      </c>
      <c r="BE592" s="1">
        <v>5057.17</v>
      </c>
      <c r="BF592">
        <v>1.3635999999999999</v>
      </c>
      <c r="BG592">
        <v>0.50800000000000001</v>
      </c>
      <c r="BH592">
        <v>0.2293</v>
      </c>
      <c r="BI592">
        <v>0.2175</v>
      </c>
      <c r="BJ592">
        <v>2.93E-2</v>
      </c>
      <c r="BK592">
        <v>1.5900000000000001E-2</v>
      </c>
    </row>
    <row r="593" spans="1:63" x14ac:dyDescent="0.25">
      <c r="A593" t="s">
        <v>594</v>
      </c>
      <c r="B593">
        <v>45104</v>
      </c>
      <c r="C593">
        <v>28.86</v>
      </c>
      <c r="D593">
        <v>221.22</v>
      </c>
      <c r="E593" s="1">
        <v>6383.75</v>
      </c>
      <c r="F593" s="1">
        <v>6078.78</v>
      </c>
      <c r="G593">
        <v>2.5499999999999998E-2</v>
      </c>
      <c r="H593">
        <v>1.1000000000000001E-3</v>
      </c>
      <c r="I593">
        <v>8.5800000000000001E-2</v>
      </c>
      <c r="J593">
        <v>1.2999999999999999E-3</v>
      </c>
      <c r="K593">
        <v>6.1199999999999997E-2</v>
      </c>
      <c r="L593">
        <v>0.7601</v>
      </c>
      <c r="M593">
        <v>6.5000000000000002E-2</v>
      </c>
      <c r="N593">
        <v>0.37119999999999997</v>
      </c>
      <c r="O593">
        <v>2.69E-2</v>
      </c>
      <c r="P593">
        <v>0.15</v>
      </c>
      <c r="Q593" s="1">
        <v>69196.89</v>
      </c>
      <c r="R593">
        <v>0.18179999999999999</v>
      </c>
      <c r="S593">
        <v>0.18770000000000001</v>
      </c>
      <c r="T593">
        <v>0.63049999999999995</v>
      </c>
      <c r="U593">
        <v>38.24</v>
      </c>
      <c r="V593" s="1">
        <v>96067.5</v>
      </c>
      <c r="W593">
        <v>163.72</v>
      </c>
      <c r="X593" s="1">
        <v>177566.7</v>
      </c>
      <c r="Y593">
        <v>0.73229999999999995</v>
      </c>
      <c r="Z593">
        <v>0.2235</v>
      </c>
      <c r="AA593">
        <v>4.4200000000000003E-2</v>
      </c>
      <c r="AB593">
        <v>0.26769999999999999</v>
      </c>
      <c r="AC593">
        <v>177.57</v>
      </c>
      <c r="AD593" s="1">
        <v>7389.11</v>
      </c>
      <c r="AE593">
        <v>820.58</v>
      </c>
      <c r="AF593" s="1">
        <v>166442.79</v>
      </c>
      <c r="AG593" t="s">
        <v>3</v>
      </c>
      <c r="AH593" s="1">
        <v>38043</v>
      </c>
      <c r="AI593" s="1">
        <v>59496.84</v>
      </c>
      <c r="AJ593">
        <v>65.459999999999994</v>
      </c>
      <c r="AK593">
        <v>38.86</v>
      </c>
      <c r="AL593">
        <v>44.54</v>
      </c>
      <c r="AM593">
        <v>4.84</v>
      </c>
      <c r="AN593" s="1">
        <v>2631.59</v>
      </c>
      <c r="AO593">
        <v>0.94589999999999996</v>
      </c>
      <c r="AP593" s="1">
        <v>1519.37</v>
      </c>
      <c r="AQ593" s="1">
        <v>1967.75</v>
      </c>
      <c r="AR593" s="1">
        <v>7260.8</v>
      </c>
      <c r="AS593">
        <v>870.33</v>
      </c>
      <c r="AT593">
        <v>341.18</v>
      </c>
      <c r="AU593" s="1">
        <v>11959.43</v>
      </c>
      <c r="AV593" s="1">
        <v>4470.71</v>
      </c>
      <c r="AW593">
        <v>0.3412</v>
      </c>
      <c r="AX593" s="1">
        <v>6871.76</v>
      </c>
      <c r="AY593">
        <v>0.52449999999999997</v>
      </c>
      <c r="AZ593" s="1">
        <v>1000.59</v>
      </c>
      <c r="BA593">
        <v>7.6399999999999996E-2</v>
      </c>
      <c r="BB593">
        <v>759.05</v>
      </c>
      <c r="BC593">
        <v>5.79E-2</v>
      </c>
      <c r="BD593" s="1">
        <v>13102.12</v>
      </c>
      <c r="BE593" s="1">
        <v>2811.06</v>
      </c>
      <c r="BF593">
        <v>0.54100000000000004</v>
      </c>
      <c r="BG593">
        <v>0.57740000000000002</v>
      </c>
      <c r="BH593">
        <v>0.22950000000000001</v>
      </c>
      <c r="BI593">
        <v>0.15390000000000001</v>
      </c>
      <c r="BJ593">
        <v>2.3E-2</v>
      </c>
      <c r="BK593">
        <v>1.6199999999999999E-2</v>
      </c>
    </row>
    <row r="594" spans="1:63" x14ac:dyDescent="0.25">
      <c r="A594" t="s">
        <v>595</v>
      </c>
      <c r="B594">
        <v>45112</v>
      </c>
      <c r="C594">
        <v>88.19</v>
      </c>
      <c r="D594">
        <v>27.01</v>
      </c>
      <c r="E594" s="1">
        <v>2382.2399999999998</v>
      </c>
      <c r="F594" s="1">
        <v>2247.64</v>
      </c>
      <c r="G594">
        <v>6.1999999999999998E-3</v>
      </c>
      <c r="H594">
        <v>3.2000000000000002E-3</v>
      </c>
      <c r="I594">
        <v>2.24E-2</v>
      </c>
      <c r="J594">
        <v>8.0000000000000004E-4</v>
      </c>
      <c r="K594">
        <v>6.4199999999999993E-2</v>
      </c>
      <c r="L594">
        <v>0.84340000000000004</v>
      </c>
      <c r="M594">
        <v>5.9799999999999999E-2</v>
      </c>
      <c r="N594">
        <v>0.47910000000000003</v>
      </c>
      <c r="O594">
        <v>1.3299999999999999E-2</v>
      </c>
      <c r="P594">
        <v>0.16159999999999999</v>
      </c>
      <c r="Q594" s="1">
        <v>58937.22</v>
      </c>
      <c r="R594">
        <v>0.21540000000000001</v>
      </c>
      <c r="S594">
        <v>0.193</v>
      </c>
      <c r="T594">
        <v>0.59160000000000001</v>
      </c>
      <c r="U594">
        <v>16.03</v>
      </c>
      <c r="V594" s="1">
        <v>80160.83</v>
      </c>
      <c r="W594">
        <v>143.51</v>
      </c>
      <c r="X594" s="1">
        <v>159591.71</v>
      </c>
      <c r="Y594">
        <v>0.73870000000000002</v>
      </c>
      <c r="Z594">
        <v>0.1925</v>
      </c>
      <c r="AA594">
        <v>6.88E-2</v>
      </c>
      <c r="AB594">
        <v>0.26129999999999998</v>
      </c>
      <c r="AC594">
        <v>159.59</v>
      </c>
      <c r="AD594" s="1">
        <v>4692.41</v>
      </c>
      <c r="AE594">
        <v>519.51</v>
      </c>
      <c r="AF594" s="1">
        <v>150229.22</v>
      </c>
      <c r="AG594" t="s">
        <v>3</v>
      </c>
      <c r="AH594" s="1">
        <v>33163</v>
      </c>
      <c r="AI594" s="1">
        <v>54593.97</v>
      </c>
      <c r="AJ594">
        <v>43.64</v>
      </c>
      <c r="AK594">
        <v>26.94</v>
      </c>
      <c r="AL594">
        <v>33.369999999999997</v>
      </c>
      <c r="AM594">
        <v>4.04</v>
      </c>
      <c r="AN594" s="1">
        <v>1236.71</v>
      </c>
      <c r="AO594">
        <v>1.0499000000000001</v>
      </c>
      <c r="AP594" s="1">
        <v>1393.03</v>
      </c>
      <c r="AQ594" s="1">
        <v>1930.82</v>
      </c>
      <c r="AR594" s="1">
        <v>6778.47</v>
      </c>
      <c r="AS594">
        <v>726.24</v>
      </c>
      <c r="AT594">
        <v>339</v>
      </c>
      <c r="AU594" s="1">
        <v>11167.56</v>
      </c>
      <c r="AV594" s="1">
        <v>5962.31</v>
      </c>
      <c r="AW594">
        <v>0.46679999999999999</v>
      </c>
      <c r="AX594" s="1">
        <v>4666.8</v>
      </c>
      <c r="AY594">
        <v>0.3654</v>
      </c>
      <c r="AZ594" s="1">
        <v>1191.2</v>
      </c>
      <c r="BA594">
        <v>9.3299999999999994E-2</v>
      </c>
      <c r="BB594">
        <v>951.12</v>
      </c>
      <c r="BC594">
        <v>7.4499999999999997E-2</v>
      </c>
      <c r="BD594" s="1">
        <v>12771.43</v>
      </c>
      <c r="BE594" s="1">
        <v>4520.55</v>
      </c>
      <c r="BF594">
        <v>1.2202</v>
      </c>
      <c r="BG594">
        <v>0.52990000000000004</v>
      </c>
      <c r="BH594">
        <v>0.22450000000000001</v>
      </c>
      <c r="BI594">
        <v>0.20050000000000001</v>
      </c>
      <c r="BJ594">
        <v>2.63E-2</v>
      </c>
      <c r="BK594">
        <v>1.8800000000000001E-2</v>
      </c>
    </row>
    <row r="595" spans="1:63" x14ac:dyDescent="0.25">
      <c r="A595" t="s">
        <v>596</v>
      </c>
      <c r="B595">
        <v>45666</v>
      </c>
      <c r="C595">
        <v>38.67</v>
      </c>
      <c r="D595">
        <v>27.24</v>
      </c>
      <c r="E595" s="1">
        <v>1053.3499999999999</v>
      </c>
      <c r="F595" s="1">
        <v>1007.54</v>
      </c>
      <c r="G595">
        <v>2.3E-3</v>
      </c>
      <c r="H595">
        <v>4.0000000000000002E-4</v>
      </c>
      <c r="I595">
        <v>0.05</v>
      </c>
      <c r="J595">
        <v>1.1000000000000001E-3</v>
      </c>
      <c r="K595">
        <v>1.8200000000000001E-2</v>
      </c>
      <c r="L595">
        <v>0.86370000000000002</v>
      </c>
      <c r="M595">
        <v>6.4399999999999999E-2</v>
      </c>
      <c r="N595">
        <v>0.83130000000000004</v>
      </c>
      <c r="O595">
        <v>1.1000000000000001E-3</v>
      </c>
      <c r="P595">
        <v>0.18390000000000001</v>
      </c>
      <c r="Q595" s="1">
        <v>56947.48</v>
      </c>
      <c r="R595">
        <v>0.2306</v>
      </c>
      <c r="S595">
        <v>0.1966</v>
      </c>
      <c r="T595">
        <v>0.57289999999999996</v>
      </c>
      <c r="U595">
        <v>9.82</v>
      </c>
      <c r="V595" s="1">
        <v>73157.73</v>
      </c>
      <c r="W595">
        <v>103.23</v>
      </c>
      <c r="X595" s="1">
        <v>133677.4</v>
      </c>
      <c r="Y595">
        <v>0.61660000000000004</v>
      </c>
      <c r="Z595">
        <v>0.19359999999999999</v>
      </c>
      <c r="AA595">
        <v>0.1898</v>
      </c>
      <c r="AB595">
        <v>0.38340000000000002</v>
      </c>
      <c r="AC595">
        <v>133.68</v>
      </c>
      <c r="AD595" s="1">
        <v>3806.43</v>
      </c>
      <c r="AE595">
        <v>370.46</v>
      </c>
      <c r="AF595" s="1">
        <v>108609.84</v>
      </c>
      <c r="AG595" t="s">
        <v>3</v>
      </c>
      <c r="AH595" s="1">
        <v>29549</v>
      </c>
      <c r="AI595" s="1">
        <v>44981.38</v>
      </c>
      <c r="AJ595">
        <v>41.6</v>
      </c>
      <c r="AK595">
        <v>25.43</v>
      </c>
      <c r="AL595">
        <v>30.27</v>
      </c>
      <c r="AM595">
        <v>4.62</v>
      </c>
      <c r="AN595" s="1">
        <v>1068.01</v>
      </c>
      <c r="AO595">
        <v>0.97150000000000003</v>
      </c>
      <c r="AP595" s="1">
        <v>1855</v>
      </c>
      <c r="AQ595" s="1">
        <v>2529.61</v>
      </c>
      <c r="AR595" s="1">
        <v>7864.13</v>
      </c>
      <c r="AS595">
        <v>694.52</v>
      </c>
      <c r="AT595">
        <v>351.69</v>
      </c>
      <c r="AU595" s="1">
        <v>13294.94</v>
      </c>
      <c r="AV595" s="1">
        <v>9190.23</v>
      </c>
      <c r="AW595">
        <v>0.59299999999999997</v>
      </c>
      <c r="AX595" s="1">
        <v>3450.21</v>
      </c>
      <c r="AY595">
        <v>0.22259999999999999</v>
      </c>
      <c r="AZ595" s="1">
        <v>1530.98</v>
      </c>
      <c r="BA595">
        <v>9.8799999999999999E-2</v>
      </c>
      <c r="BB595" s="1">
        <v>1327.37</v>
      </c>
      <c r="BC595">
        <v>8.5599999999999996E-2</v>
      </c>
      <c r="BD595" s="1">
        <v>15498.79</v>
      </c>
      <c r="BE595" s="1">
        <v>7755.78</v>
      </c>
      <c r="BF595">
        <v>3.0463</v>
      </c>
      <c r="BG595">
        <v>0.49919999999999998</v>
      </c>
      <c r="BH595">
        <v>0.22639999999999999</v>
      </c>
      <c r="BI595">
        <v>0.223</v>
      </c>
      <c r="BJ595">
        <v>3.2599999999999997E-2</v>
      </c>
      <c r="BK595">
        <v>1.8800000000000001E-2</v>
      </c>
    </row>
    <row r="596" spans="1:63" x14ac:dyDescent="0.25">
      <c r="A596" t="s">
        <v>597</v>
      </c>
      <c r="B596">
        <v>44081</v>
      </c>
      <c r="C596">
        <v>19.29</v>
      </c>
      <c r="D596">
        <v>262.33999999999997</v>
      </c>
      <c r="E596" s="1">
        <v>5059.3500000000004</v>
      </c>
      <c r="F596" s="1">
        <v>4489</v>
      </c>
      <c r="G596">
        <v>2.6499999999999999E-2</v>
      </c>
      <c r="H596">
        <v>1.9E-3</v>
      </c>
      <c r="I596">
        <v>0.35770000000000002</v>
      </c>
      <c r="J596">
        <v>1.2999999999999999E-3</v>
      </c>
      <c r="K596">
        <v>9.6199999999999994E-2</v>
      </c>
      <c r="L596">
        <v>0.42449999999999999</v>
      </c>
      <c r="M596">
        <v>9.1899999999999996E-2</v>
      </c>
      <c r="N596">
        <v>0.65610000000000002</v>
      </c>
      <c r="O596">
        <v>5.2400000000000002E-2</v>
      </c>
      <c r="P596">
        <v>0.1676</v>
      </c>
      <c r="Q596" s="1">
        <v>66552.320000000007</v>
      </c>
      <c r="R596">
        <v>0.2303</v>
      </c>
      <c r="S596">
        <v>0.21859999999999999</v>
      </c>
      <c r="T596">
        <v>0.55110000000000003</v>
      </c>
      <c r="U596">
        <v>34.08</v>
      </c>
      <c r="V596" s="1">
        <v>92336.87</v>
      </c>
      <c r="W596">
        <v>145.21</v>
      </c>
      <c r="X596" s="1">
        <v>135753.17000000001</v>
      </c>
      <c r="Y596">
        <v>0.65910000000000002</v>
      </c>
      <c r="Z596">
        <v>0.29239999999999999</v>
      </c>
      <c r="AA596">
        <v>4.8500000000000001E-2</v>
      </c>
      <c r="AB596">
        <v>0.34089999999999998</v>
      </c>
      <c r="AC596">
        <v>135.75</v>
      </c>
      <c r="AD596" s="1">
        <v>6242.07</v>
      </c>
      <c r="AE596">
        <v>640.21</v>
      </c>
      <c r="AF596" s="1">
        <v>131173.51</v>
      </c>
      <c r="AG596" t="s">
        <v>3</v>
      </c>
      <c r="AH596" s="1">
        <v>32812</v>
      </c>
      <c r="AI596" s="1">
        <v>52089.54</v>
      </c>
      <c r="AJ596">
        <v>69.78</v>
      </c>
      <c r="AK596">
        <v>43.77</v>
      </c>
      <c r="AL596">
        <v>49.49</v>
      </c>
      <c r="AM596">
        <v>5.1100000000000003</v>
      </c>
      <c r="AN596">
        <v>903.03</v>
      </c>
      <c r="AO596">
        <v>1.0707</v>
      </c>
      <c r="AP596" s="1">
        <v>1641.91</v>
      </c>
      <c r="AQ596" s="1">
        <v>2251.81</v>
      </c>
      <c r="AR596" s="1">
        <v>7430.57</v>
      </c>
      <c r="AS596">
        <v>888.14</v>
      </c>
      <c r="AT596">
        <v>456.73</v>
      </c>
      <c r="AU596" s="1">
        <v>12669.16</v>
      </c>
      <c r="AV596" s="1">
        <v>6081.76</v>
      </c>
      <c r="AW596">
        <v>0.41949999999999998</v>
      </c>
      <c r="AX596" s="1">
        <v>6210.11</v>
      </c>
      <c r="AY596">
        <v>0.4284</v>
      </c>
      <c r="AZ596" s="1">
        <v>1032.3699999999999</v>
      </c>
      <c r="BA596">
        <v>7.1199999999999999E-2</v>
      </c>
      <c r="BB596" s="1">
        <v>1172.78</v>
      </c>
      <c r="BC596">
        <v>8.09E-2</v>
      </c>
      <c r="BD596" s="1">
        <v>14497.02</v>
      </c>
      <c r="BE596" s="1">
        <v>3761.14</v>
      </c>
      <c r="BF596">
        <v>1.0159</v>
      </c>
      <c r="BG596">
        <v>0.54269999999999996</v>
      </c>
      <c r="BH596">
        <v>0.20860000000000001</v>
      </c>
      <c r="BI596">
        <v>0.20930000000000001</v>
      </c>
      <c r="BJ596">
        <v>2.3800000000000002E-2</v>
      </c>
      <c r="BK596">
        <v>1.5599999999999999E-2</v>
      </c>
    </row>
    <row r="597" spans="1:63" x14ac:dyDescent="0.25">
      <c r="A597" t="s">
        <v>598</v>
      </c>
      <c r="B597">
        <v>50518</v>
      </c>
      <c r="C597">
        <v>92.43</v>
      </c>
      <c r="D597">
        <v>7.33</v>
      </c>
      <c r="E597">
        <v>677.55</v>
      </c>
      <c r="F597">
        <v>699.66</v>
      </c>
      <c r="G597">
        <v>1.2999999999999999E-3</v>
      </c>
      <c r="H597">
        <v>1.1999999999999999E-3</v>
      </c>
      <c r="I597">
        <v>3.7000000000000002E-3</v>
      </c>
      <c r="J597">
        <v>1E-3</v>
      </c>
      <c r="K597">
        <v>1.14E-2</v>
      </c>
      <c r="L597">
        <v>0.9657</v>
      </c>
      <c r="M597">
        <v>1.5800000000000002E-2</v>
      </c>
      <c r="N597">
        <v>0.33550000000000002</v>
      </c>
      <c r="O597">
        <v>3.3999999999999998E-3</v>
      </c>
      <c r="P597">
        <v>0.14119999999999999</v>
      </c>
      <c r="Q597" s="1">
        <v>55438.06</v>
      </c>
      <c r="R597">
        <v>0.22309999999999999</v>
      </c>
      <c r="S597">
        <v>0.186</v>
      </c>
      <c r="T597">
        <v>0.59089999999999998</v>
      </c>
      <c r="U597">
        <v>7.33</v>
      </c>
      <c r="V597" s="1">
        <v>64856.99</v>
      </c>
      <c r="W597">
        <v>88.48</v>
      </c>
      <c r="X597" s="1">
        <v>245492.72</v>
      </c>
      <c r="Y597">
        <v>0.59630000000000005</v>
      </c>
      <c r="Z597">
        <v>5.2999999999999999E-2</v>
      </c>
      <c r="AA597">
        <v>0.35070000000000001</v>
      </c>
      <c r="AB597">
        <v>0.4037</v>
      </c>
      <c r="AC597">
        <v>245.49</v>
      </c>
      <c r="AD597" s="1">
        <v>7391.41</v>
      </c>
      <c r="AE597">
        <v>530.35</v>
      </c>
      <c r="AF597" s="1">
        <v>186935.23</v>
      </c>
      <c r="AG597" t="s">
        <v>3</v>
      </c>
      <c r="AH597" s="1">
        <v>34751</v>
      </c>
      <c r="AI597" s="1">
        <v>53953.120000000003</v>
      </c>
      <c r="AJ597">
        <v>37.56</v>
      </c>
      <c r="AK597">
        <v>25.27</v>
      </c>
      <c r="AL597">
        <v>27.96</v>
      </c>
      <c r="AM597">
        <v>4.75</v>
      </c>
      <c r="AN597" s="1">
        <v>1695.83</v>
      </c>
      <c r="AO597">
        <v>1.4225000000000001</v>
      </c>
      <c r="AP597" s="1">
        <v>2014.86</v>
      </c>
      <c r="AQ597" s="1">
        <v>2678.37</v>
      </c>
      <c r="AR597" s="1">
        <v>7313.28</v>
      </c>
      <c r="AS597">
        <v>666.44</v>
      </c>
      <c r="AT597">
        <v>350.98</v>
      </c>
      <c r="AU597" s="1">
        <v>13023.93</v>
      </c>
      <c r="AV597" s="1">
        <v>6627.03</v>
      </c>
      <c r="AW597">
        <v>0.4133</v>
      </c>
      <c r="AX597" s="1">
        <v>6591.85</v>
      </c>
      <c r="AY597">
        <v>0.41110000000000002</v>
      </c>
      <c r="AZ597" s="1">
        <v>2015.76</v>
      </c>
      <c r="BA597">
        <v>0.12570000000000001</v>
      </c>
      <c r="BB597">
        <v>799.97</v>
      </c>
      <c r="BC597">
        <v>4.99E-2</v>
      </c>
      <c r="BD597" s="1">
        <v>16034.61</v>
      </c>
      <c r="BE597" s="1">
        <v>6170.16</v>
      </c>
      <c r="BF597">
        <v>1.8649</v>
      </c>
      <c r="BG597">
        <v>0.51339999999999997</v>
      </c>
      <c r="BH597">
        <v>0.2316</v>
      </c>
      <c r="BI597">
        <v>0.18820000000000001</v>
      </c>
      <c r="BJ597">
        <v>3.3799999999999997E-2</v>
      </c>
      <c r="BK597">
        <v>3.3000000000000002E-2</v>
      </c>
    </row>
    <row r="598" spans="1:63" x14ac:dyDescent="0.25">
      <c r="A598" t="s">
        <v>599</v>
      </c>
      <c r="B598">
        <v>49577</v>
      </c>
      <c r="C598">
        <v>89.71</v>
      </c>
      <c r="D598">
        <v>11.37</v>
      </c>
      <c r="E598" s="1">
        <v>1020.33</v>
      </c>
      <c r="F598" s="1">
        <v>1011.52</v>
      </c>
      <c r="G598">
        <v>4.4999999999999997E-3</v>
      </c>
      <c r="H598">
        <v>5.9999999999999995E-4</v>
      </c>
      <c r="I598">
        <v>6.0000000000000001E-3</v>
      </c>
      <c r="J598">
        <v>6.9999999999999999E-4</v>
      </c>
      <c r="K598">
        <v>3.9699999999999999E-2</v>
      </c>
      <c r="L598">
        <v>0.92249999999999999</v>
      </c>
      <c r="M598">
        <v>2.6100000000000002E-2</v>
      </c>
      <c r="N598">
        <v>0.22950000000000001</v>
      </c>
      <c r="O598">
        <v>2.3999999999999998E-3</v>
      </c>
      <c r="P598">
        <v>0.12939999999999999</v>
      </c>
      <c r="Q598" s="1">
        <v>58933.120000000003</v>
      </c>
      <c r="R598">
        <v>0.2185</v>
      </c>
      <c r="S598">
        <v>0.17080000000000001</v>
      </c>
      <c r="T598">
        <v>0.61080000000000001</v>
      </c>
      <c r="U598">
        <v>9.2200000000000006</v>
      </c>
      <c r="V598" s="1">
        <v>71811.820000000007</v>
      </c>
      <c r="W598">
        <v>106.51</v>
      </c>
      <c r="X598" s="1">
        <v>218394.08</v>
      </c>
      <c r="Y598">
        <v>0.73440000000000005</v>
      </c>
      <c r="Z598">
        <v>6.6699999999999995E-2</v>
      </c>
      <c r="AA598">
        <v>0.19889999999999999</v>
      </c>
      <c r="AB598">
        <v>0.2656</v>
      </c>
      <c r="AC598">
        <v>218.39</v>
      </c>
      <c r="AD598" s="1">
        <v>6073.81</v>
      </c>
      <c r="AE598">
        <v>546.05999999999995</v>
      </c>
      <c r="AF598" s="1">
        <v>186266.72</v>
      </c>
      <c r="AG598" t="s">
        <v>3</v>
      </c>
      <c r="AH598" s="1">
        <v>39708</v>
      </c>
      <c r="AI598" s="1">
        <v>64980.87</v>
      </c>
      <c r="AJ598">
        <v>38.07</v>
      </c>
      <c r="AK598">
        <v>24.17</v>
      </c>
      <c r="AL598">
        <v>26.99</v>
      </c>
      <c r="AM598">
        <v>4.63</v>
      </c>
      <c r="AN598" s="1">
        <v>1713.48</v>
      </c>
      <c r="AO598">
        <v>1.284</v>
      </c>
      <c r="AP598" s="1">
        <v>1605.2</v>
      </c>
      <c r="AQ598" s="1">
        <v>2249.41</v>
      </c>
      <c r="AR598" s="1">
        <v>6892.51</v>
      </c>
      <c r="AS598">
        <v>582.08000000000004</v>
      </c>
      <c r="AT598">
        <v>376</v>
      </c>
      <c r="AU598" s="1">
        <v>11705.19</v>
      </c>
      <c r="AV598" s="1">
        <v>5473.89</v>
      </c>
      <c r="AW598">
        <v>0.39639999999999997</v>
      </c>
      <c r="AX598" s="1">
        <v>6160.49</v>
      </c>
      <c r="AY598">
        <v>0.4461</v>
      </c>
      <c r="AZ598" s="1">
        <v>1600.96</v>
      </c>
      <c r="BA598">
        <v>0.1159</v>
      </c>
      <c r="BB598">
        <v>575.23</v>
      </c>
      <c r="BC598">
        <v>4.1700000000000001E-2</v>
      </c>
      <c r="BD598" s="1">
        <v>13810.57</v>
      </c>
      <c r="BE598" s="1">
        <v>4641.72</v>
      </c>
      <c r="BF598">
        <v>1.0615000000000001</v>
      </c>
      <c r="BG598">
        <v>0.53339999999999999</v>
      </c>
      <c r="BH598">
        <v>0.21609999999999999</v>
      </c>
      <c r="BI598">
        <v>0.19389999999999999</v>
      </c>
      <c r="BJ598">
        <v>3.1199999999999999E-2</v>
      </c>
      <c r="BK598">
        <v>2.53E-2</v>
      </c>
    </row>
    <row r="599" spans="1:63" x14ac:dyDescent="0.25">
      <c r="A599" t="s">
        <v>600</v>
      </c>
      <c r="B599">
        <v>49973</v>
      </c>
      <c r="C599">
        <v>36.9</v>
      </c>
      <c r="D599">
        <v>75.989999999999995</v>
      </c>
      <c r="E599" s="1">
        <v>2804.42</v>
      </c>
      <c r="F599" s="1">
        <v>2660.69</v>
      </c>
      <c r="G599">
        <v>3.1099999999999999E-2</v>
      </c>
      <c r="H599">
        <v>1E-3</v>
      </c>
      <c r="I599">
        <v>0.1169</v>
      </c>
      <c r="J599">
        <v>1.4E-3</v>
      </c>
      <c r="K599">
        <v>6.7299999999999999E-2</v>
      </c>
      <c r="L599">
        <v>0.71289999999999998</v>
      </c>
      <c r="M599">
        <v>6.9400000000000003E-2</v>
      </c>
      <c r="N599">
        <v>0.37640000000000001</v>
      </c>
      <c r="O599">
        <v>3.4000000000000002E-2</v>
      </c>
      <c r="P599">
        <v>0.13700000000000001</v>
      </c>
      <c r="Q599" s="1">
        <v>63989.440000000002</v>
      </c>
      <c r="R599">
        <v>0.20169999999999999</v>
      </c>
      <c r="S599">
        <v>0.1923</v>
      </c>
      <c r="T599">
        <v>0.60599999999999998</v>
      </c>
      <c r="U599">
        <v>18.41</v>
      </c>
      <c r="V599" s="1">
        <v>85612.58</v>
      </c>
      <c r="W599">
        <v>147.4</v>
      </c>
      <c r="X599" s="1">
        <v>181325.91</v>
      </c>
      <c r="Y599">
        <v>0.66890000000000005</v>
      </c>
      <c r="Z599">
        <v>0.26960000000000001</v>
      </c>
      <c r="AA599">
        <v>6.1499999999999999E-2</v>
      </c>
      <c r="AB599">
        <v>0.33110000000000001</v>
      </c>
      <c r="AC599">
        <v>181.33</v>
      </c>
      <c r="AD599" s="1">
        <v>7667.87</v>
      </c>
      <c r="AE599">
        <v>721.26</v>
      </c>
      <c r="AF599" s="1">
        <v>178018.19</v>
      </c>
      <c r="AG599" t="s">
        <v>3</v>
      </c>
      <c r="AH599" s="1">
        <v>38041</v>
      </c>
      <c r="AI599" s="1">
        <v>64375.24</v>
      </c>
      <c r="AJ599">
        <v>62.23</v>
      </c>
      <c r="AK599">
        <v>38.549999999999997</v>
      </c>
      <c r="AL599">
        <v>44.61</v>
      </c>
      <c r="AM599">
        <v>5.15</v>
      </c>
      <c r="AN599" s="1">
        <v>1717.9</v>
      </c>
      <c r="AO599">
        <v>0.9325</v>
      </c>
      <c r="AP599" s="1">
        <v>1502.92</v>
      </c>
      <c r="AQ599" s="1">
        <v>1904.59</v>
      </c>
      <c r="AR599" s="1">
        <v>6906.03</v>
      </c>
      <c r="AS599">
        <v>691.82</v>
      </c>
      <c r="AT599">
        <v>278.58</v>
      </c>
      <c r="AU599" s="1">
        <v>11283.94</v>
      </c>
      <c r="AV599" s="1">
        <v>4187.95</v>
      </c>
      <c r="AW599">
        <v>0.31609999999999999</v>
      </c>
      <c r="AX599" s="1">
        <v>7115.81</v>
      </c>
      <c r="AY599">
        <v>0.53700000000000003</v>
      </c>
      <c r="AZ599" s="1">
        <v>1158.17</v>
      </c>
      <c r="BA599">
        <v>8.7400000000000005E-2</v>
      </c>
      <c r="BB599">
        <v>787.93</v>
      </c>
      <c r="BC599">
        <v>5.9499999999999997E-2</v>
      </c>
      <c r="BD599" s="1">
        <v>13249.85</v>
      </c>
      <c r="BE599" s="1">
        <v>2522.16</v>
      </c>
      <c r="BF599">
        <v>0.48630000000000001</v>
      </c>
      <c r="BG599">
        <v>0.55879999999999996</v>
      </c>
      <c r="BH599">
        <v>0.22009999999999999</v>
      </c>
      <c r="BI599">
        <v>0.1754</v>
      </c>
      <c r="BJ599">
        <v>2.75E-2</v>
      </c>
      <c r="BK599">
        <v>1.8100000000000002E-2</v>
      </c>
    </row>
    <row r="600" spans="1:63" x14ac:dyDescent="0.25">
      <c r="A600" t="s">
        <v>601</v>
      </c>
      <c r="B600">
        <v>45120</v>
      </c>
      <c r="C600">
        <v>36.14</v>
      </c>
      <c r="D600">
        <v>92.73</v>
      </c>
      <c r="E600" s="1">
        <v>3351.47</v>
      </c>
      <c r="F600" s="1">
        <v>3263.32</v>
      </c>
      <c r="G600">
        <v>1.5900000000000001E-2</v>
      </c>
      <c r="H600">
        <v>1E-3</v>
      </c>
      <c r="I600">
        <v>4.7699999999999999E-2</v>
      </c>
      <c r="J600">
        <v>8.9999999999999998E-4</v>
      </c>
      <c r="K600">
        <v>5.8900000000000001E-2</v>
      </c>
      <c r="L600">
        <v>0.81779999999999997</v>
      </c>
      <c r="M600">
        <v>5.79E-2</v>
      </c>
      <c r="N600">
        <v>0.3851</v>
      </c>
      <c r="O600">
        <v>1.7000000000000001E-2</v>
      </c>
      <c r="P600">
        <v>0.14829999999999999</v>
      </c>
      <c r="Q600" s="1">
        <v>63151.11</v>
      </c>
      <c r="R600">
        <v>0.1855</v>
      </c>
      <c r="S600">
        <v>0.19359999999999999</v>
      </c>
      <c r="T600">
        <v>0.62090000000000001</v>
      </c>
      <c r="U600">
        <v>23.74</v>
      </c>
      <c r="V600" s="1">
        <v>84354.18</v>
      </c>
      <c r="W600">
        <v>137.76</v>
      </c>
      <c r="X600" s="1">
        <v>173582.44</v>
      </c>
      <c r="Y600">
        <v>0.69510000000000005</v>
      </c>
      <c r="Z600">
        <v>0.24709999999999999</v>
      </c>
      <c r="AA600">
        <v>5.7799999999999997E-2</v>
      </c>
      <c r="AB600">
        <v>0.3049</v>
      </c>
      <c r="AC600">
        <v>173.58</v>
      </c>
      <c r="AD600" s="1">
        <v>6784.42</v>
      </c>
      <c r="AE600">
        <v>687.19</v>
      </c>
      <c r="AF600" s="1">
        <v>161291.71</v>
      </c>
      <c r="AG600" t="s">
        <v>3</v>
      </c>
      <c r="AH600" s="1">
        <v>35281</v>
      </c>
      <c r="AI600" s="1">
        <v>59855.47</v>
      </c>
      <c r="AJ600">
        <v>60.74</v>
      </c>
      <c r="AK600">
        <v>35.409999999999997</v>
      </c>
      <c r="AL600">
        <v>43.78</v>
      </c>
      <c r="AM600">
        <v>4.83</v>
      </c>
      <c r="AN600" s="1">
        <v>2631.59</v>
      </c>
      <c r="AO600">
        <v>0.9143</v>
      </c>
      <c r="AP600" s="1">
        <v>1436.03</v>
      </c>
      <c r="AQ600" s="1">
        <v>1886.59</v>
      </c>
      <c r="AR600" s="1">
        <v>6862.92</v>
      </c>
      <c r="AS600">
        <v>692.59</v>
      </c>
      <c r="AT600">
        <v>343.82</v>
      </c>
      <c r="AU600" s="1">
        <v>11221.95</v>
      </c>
      <c r="AV600" s="1">
        <v>4605.3</v>
      </c>
      <c r="AW600">
        <v>0.36470000000000002</v>
      </c>
      <c r="AX600" s="1">
        <v>6135.28</v>
      </c>
      <c r="AY600">
        <v>0.48580000000000001</v>
      </c>
      <c r="AZ600" s="1">
        <v>1077.44</v>
      </c>
      <c r="BA600">
        <v>8.5300000000000001E-2</v>
      </c>
      <c r="BB600">
        <v>811.11</v>
      </c>
      <c r="BC600">
        <v>6.4199999999999993E-2</v>
      </c>
      <c r="BD600" s="1">
        <v>12629.13</v>
      </c>
      <c r="BE600" s="1">
        <v>3197.32</v>
      </c>
      <c r="BF600">
        <v>0.66620000000000001</v>
      </c>
      <c r="BG600">
        <v>0.56240000000000001</v>
      </c>
      <c r="BH600">
        <v>0.22770000000000001</v>
      </c>
      <c r="BI600">
        <v>0.16919999999999999</v>
      </c>
      <c r="BJ600">
        <v>2.4899999999999999E-2</v>
      </c>
      <c r="BK600">
        <v>1.5800000000000002E-2</v>
      </c>
    </row>
    <row r="601" spans="1:63" x14ac:dyDescent="0.25">
      <c r="A601" t="s">
        <v>602</v>
      </c>
      <c r="B601">
        <v>45138</v>
      </c>
      <c r="C601">
        <v>30.1</v>
      </c>
      <c r="D601">
        <v>282.17</v>
      </c>
      <c r="E601" s="1">
        <v>8492.0400000000009</v>
      </c>
      <c r="F601" s="1">
        <v>8349.08</v>
      </c>
      <c r="G601">
        <v>8.8599999999999998E-2</v>
      </c>
      <c r="H601">
        <v>8.9999999999999998E-4</v>
      </c>
      <c r="I601">
        <v>0.11799999999999999</v>
      </c>
      <c r="J601">
        <v>1.1999999999999999E-3</v>
      </c>
      <c r="K601">
        <v>6.4299999999999996E-2</v>
      </c>
      <c r="L601">
        <v>0.66769999999999996</v>
      </c>
      <c r="M601">
        <v>5.9299999999999999E-2</v>
      </c>
      <c r="N601">
        <v>0.20430000000000001</v>
      </c>
      <c r="O601">
        <v>5.5599999999999997E-2</v>
      </c>
      <c r="P601">
        <v>0.1285</v>
      </c>
      <c r="Q601" s="1">
        <v>77397.22</v>
      </c>
      <c r="R601">
        <v>0.16070000000000001</v>
      </c>
      <c r="S601">
        <v>0.20449999999999999</v>
      </c>
      <c r="T601">
        <v>0.63480000000000003</v>
      </c>
      <c r="U601">
        <v>49.89</v>
      </c>
      <c r="V601" s="1">
        <v>100451.18</v>
      </c>
      <c r="W601">
        <v>168.22</v>
      </c>
      <c r="X601" s="1">
        <v>210182.13</v>
      </c>
      <c r="Y601">
        <v>0.76139999999999997</v>
      </c>
      <c r="Z601">
        <v>0.21110000000000001</v>
      </c>
      <c r="AA601">
        <v>2.75E-2</v>
      </c>
      <c r="AB601">
        <v>0.23860000000000001</v>
      </c>
      <c r="AC601">
        <v>210.18</v>
      </c>
      <c r="AD601" s="1">
        <v>9652.2099999999991</v>
      </c>
      <c r="AE601">
        <v>947.47</v>
      </c>
      <c r="AF601" s="1">
        <v>224729.4</v>
      </c>
      <c r="AG601" t="s">
        <v>3</v>
      </c>
      <c r="AH601" s="1">
        <v>50757</v>
      </c>
      <c r="AI601" s="1">
        <v>99725.65</v>
      </c>
      <c r="AJ601">
        <v>80.19</v>
      </c>
      <c r="AK601">
        <v>43.67</v>
      </c>
      <c r="AL601">
        <v>51.43</v>
      </c>
      <c r="AM601">
        <v>4.84</v>
      </c>
      <c r="AN601" s="1">
        <v>1663.11</v>
      </c>
      <c r="AO601">
        <v>0.73409999999999997</v>
      </c>
      <c r="AP601" s="1">
        <v>1513.59</v>
      </c>
      <c r="AQ601" s="1">
        <v>2047.76</v>
      </c>
      <c r="AR601" s="1">
        <v>7839.38</v>
      </c>
      <c r="AS601">
        <v>945.51</v>
      </c>
      <c r="AT601">
        <v>466.64</v>
      </c>
      <c r="AU601" s="1">
        <v>12812.88</v>
      </c>
      <c r="AV601" s="1">
        <v>3391.76</v>
      </c>
      <c r="AW601">
        <v>0.24779999999999999</v>
      </c>
      <c r="AX601" s="1">
        <v>8688.36</v>
      </c>
      <c r="AY601">
        <v>0.63480000000000003</v>
      </c>
      <c r="AZ601" s="1">
        <v>1086.26</v>
      </c>
      <c r="BA601">
        <v>7.9399999999999998E-2</v>
      </c>
      <c r="BB601">
        <v>519.88</v>
      </c>
      <c r="BC601">
        <v>3.7999999999999999E-2</v>
      </c>
      <c r="BD601" s="1">
        <v>13686.28</v>
      </c>
      <c r="BE601" s="1">
        <v>2023.61</v>
      </c>
      <c r="BF601">
        <v>0.24030000000000001</v>
      </c>
      <c r="BG601">
        <v>0.6089</v>
      </c>
      <c r="BH601">
        <v>0.22889999999999999</v>
      </c>
      <c r="BI601">
        <v>0.1177</v>
      </c>
      <c r="BJ601">
        <v>2.5000000000000001E-2</v>
      </c>
      <c r="BK601">
        <v>1.95E-2</v>
      </c>
    </row>
    <row r="602" spans="1:63" x14ac:dyDescent="0.25">
      <c r="A602" t="s">
        <v>603</v>
      </c>
      <c r="B602">
        <v>46524</v>
      </c>
      <c r="C602">
        <v>137.86000000000001</v>
      </c>
      <c r="D602">
        <v>7.31</v>
      </c>
      <c r="E602" s="1">
        <v>1007.53</v>
      </c>
      <c r="F602" s="1">
        <v>1036.69</v>
      </c>
      <c r="G602">
        <v>1.4E-3</v>
      </c>
      <c r="H602">
        <v>6.9999999999999999E-4</v>
      </c>
      <c r="I602">
        <v>4.1000000000000003E-3</v>
      </c>
      <c r="J602">
        <v>8.9999999999999998E-4</v>
      </c>
      <c r="K602">
        <v>1.17E-2</v>
      </c>
      <c r="L602">
        <v>0.96440000000000003</v>
      </c>
      <c r="M602">
        <v>1.67E-2</v>
      </c>
      <c r="N602">
        <v>0.36349999999999999</v>
      </c>
      <c r="O602">
        <v>1.1000000000000001E-3</v>
      </c>
      <c r="P602">
        <v>0.1457</v>
      </c>
      <c r="Q602" s="1">
        <v>56075.58</v>
      </c>
      <c r="R602">
        <v>0.193</v>
      </c>
      <c r="S602">
        <v>0.1958</v>
      </c>
      <c r="T602">
        <v>0.61119999999999997</v>
      </c>
      <c r="U602">
        <v>9.35</v>
      </c>
      <c r="V602" s="1">
        <v>71356.44</v>
      </c>
      <c r="W602">
        <v>103.4</v>
      </c>
      <c r="X602" s="1">
        <v>230734.95</v>
      </c>
      <c r="Y602">
        <v>0.60599999999999998</v>
      </c>
      <c r="Z602">
        <v>0.1077</v>
      </c>
      <c r="AA602">
        <v>0.28639999999999999</v>
      </c>
      <c r="AB602">
        <v>0.39400000000000002</v>
      </c>
      <c r="AC602">
        <v>230.73</v>
      </c>
      <c r="AD602" s="1">
        <v>6251.56</v>
      </c>
      <c r="AE602">
        <v>469.87</v>
      </c>
      <c r="AF602" s="1">
        <v>183518.93</v>
      </c>
      <c r="AG602" t="s">
        <v>3</v>
      </c>
      <c r="AH602" s="1">
        <v>34751</v>
      </c>
      <c r="AI602" s="1">
        <v>56392.44</v>
      </c>
      <c r="AJ602">
        <v>35.26</v>
      </c>
      <c r="AK602">
        <v>23.08</v>
      </c>
      <c r="AL602">
        <v>26.1</v>
      </c>
      <c r="AM602">
        <v>4.45</v>
      </c>
      <c r="AN602" s="1">
        <v>1488.6</v>
      </c>
      <c r="AO602">
        <v>1.2213000000000001</v>
      </c>
      <c r="AP602" s="1">
        <v>1734.4</v>
      </c>
      <c r="AQ602" s="1">
        <v>2441.16</v>
      </c>
      <c r="AR602" s="1">
        <v>6947.59</v>
      </c>
      <c r="AS602">
        <v>643.83000000000004</v>
      </c>
      <c r="AT602">
        <v>364.82</v>
      </c>
      <c r="AU602" s="1">
        <v>12131.79</v>
      </c>
      <c r="AV602" s="1">
        <v>6544.58</v>
      </c>
      <c r="AW602">
        <v>0.45040000000000002</v>
      </c>
      <c r="AX602" s="1">
        <v>5340.16</v>
      </c>
      <c r="AY602">
        <v>0.36749999999999999</v>
      </c>
      <c r="AZ602" s="1">
        <v>1880.92</v>
      </c>
      <c r="BA602">
        <v>0.1295</v>
      </c>
      <c r="BB602">
        <v>764.29</v>
      </c>
      <c r="BC602">
        <v>5.2600000000000001E-2</v>
      </c>
      <c r="BD602" s="1">
        <v>14529.94</v>
      </c>
      <c r="BE602" s="1">
        <v>6073.24</v>
      </c>
      <c r="BF602">
        <v>1.7905</v>
      </c>
      <c r="BG602">
        <v>0.51549999999999996</v>
      </c>
      <c r="BH602">
        <v>0.2321</v>
      </c>
      <c r="BI602">
        <v>0.18509999999999999</v>
      </c>
      <c r="BJ602">
        <v>3.4700000000000002E-2</v>
      </c>
      <c r="BK602">
        <v>3.2599999999999997E-2</v>
      </c>
    </row>
    <row r="603" spans="1:63" x14ac:dyDescent="0.25">
      <c r="A603" t="s">
        <v>604</v>
      </c>
      <c r="B603">
        <v>45146</v>
      </c>
      <c r="C603">
        <v>12.86</v>
      </c>
      <c r="D603">
        <v>223.94</v>
      </c>
      <c r="E603" s="1">
        <v>2879.27</v>
      </c>
      <c r="F603" s="1">
        <v>2860.01</v>
      </c>
      <c r="G603">
        <v>7.9200000000000007E-2</v>
      </c>
      <c r="H603">
        <v>5.0000000000000001E-4</v>
      </c>
      <c r="I603">
        <v>5.5500000000000001E-2</v>
      </c>
      <c r="J603">
        <v>8.0000000000000004E-4</v>
      </c>
      <c r="K603">
        <v>4.0500000000000001E-2</v>
      </c>
      <c r="L603">
        <v>0.77070000000000005</v>
      </c>
      <c r="M603">
        <v>5.28E-2</v>
      </c>
      <c r="N603">
        <v>8.3500000000000005E-2</v>
      </c>
      <c r="O603">
        <v>2.4E-2</v>
      </c>
      <c r="P603">
        <v>0.1158</v>
      </c>
      <c r="Q603" s="1">
        <v>79717.81</v>
      </c>
      <c r="R603">
        <v>0.1394</v>
      </c>
      <c r="S603">
        <v>0.1721</v>
      </c>
      <c r="T603">
        <v>0.6885</v>
      </c>
      <c r="U603">
        <v>19.09</v>
      </c>
      <c r="V603" s="1">
        <v>103424.5</v>
      </c>
      <c r="W603">
        <v>150.06</v>
      </c>
      <c r="X603" s="1">
        <v>288636.69</v>
      </c>
      <c r="Y603">
        <v>0.81279999999999997</v>
      </c>
      <c r="Z603">
        <v>0.16489999999999999</v>
      </c>
      <c r="AA603">
        <v>2.23E-2</v>
      </c>
      <c r="AB603">
        <v>0.18720000000000001</v>
      </c>
      <c r="AC603">
        <v>288.64</v>
      </c>
      <c r="AD603" s="1">
        <v>12916.55</v>
      </c>
      <c r="AE603" s="1">
        <v>1282.03</v>
      </c>
      <c r="AF603" s="1">
        <v>300977.83</v>
      </c>
      <c r="AG603" t="s">
        <v>3</v>
      </c>
      <c r="AH603" s="1">
        <v>64273</v>
      </c>
      <c r="AI603" s="1">
        <v>169483.68</v>
      </c>
      <c r="AJ603">
        <v>93</v>
      </c>
      <c r="AK603">
        <v>44.87</v>
      </c>
      <c r="AL603">
        <v>59</v>
      </c>
      <c r="AM603">
        <v>5.0199999999999996</v>
      </c>
      <c r="AN603" s="1">
        <v>3461.99</v>
      </c>
      <c r="AO603">
        <v>0.59870000000000001</v>
      </c>
      <c r="AP603" s="1">
        <v>1889.66</v>
      </c>
      <c r="AQ603" s="1">
        <v>2233.79</v>
      </c>
      <c r="AR603" s="1">
        <v>9134.41</v>
      </c>
      <c r="AS603" s="1">
        <v>1040.9000000000001</v>
      </c>
      <c r="AT603">
        <v>535.6</v>
      </c>
      <c r="AU603" s="1">
        <v>14834.37</v>
      </c>
      <c r="AV603" s="1">
        <v>2679.05</v>
      </c>
      <c r="AW603">
        <v>0.1641</v>
      </c>
      <c r="AX603" s="1">
        <v>11797.19</v>
      </c>
      <c r="AY603">
        <v>0.72250000000000003</v>
      </c>
      <c r="AZ603" s="1">
        <v>1453.37</v>
      </c>
      <c r="BA603">
        <v>8.8999999999999996E-2</v>
      </c>
      <c r="BB603">
        <v>398.36</v>
      </c>
      <c r="BC603">
        <v>2.4400000000000002E-2</v>
      </c>
      <c r="BD603" s="1">
        <v>16327.96</v>
      </c>
      <c r="BE603">
        <v>960.15</v>
      </c>
      <c r="BF603">
        <v>6.4199999999999993E-2</v>
      </c>
      <c r="BG603">
        <v>0.61009999999999998</v>
      </c>
      <c r="BH603">
        <v>0.21490000000000001</v>
      </c>
      <c r="BI603">
        <v>0.12939999999999999</v>
      </c>
      <c r="BJ603">
        <v>2.92E-2</v>
      </c>
      <c r="BK603">
        <v>1.6400000000000001E-2</v>
      </c>
    </row>
    <row r="604" spans="1:63" x14ac:dyDescent="0.25">
      <c r="A604" t="s">
        <v>605</v>
      </c>
      <c r="B604">
        <v>45153</v>
      </c>
      <c r="C604">
        <v>60.62</v>
      </c>
      <c r="D604">
        <v>51.44</v>
      </c>
      <c r="E604" s="1">
        <v>3118.51</v>
      </c>
      <c r="F604" s="1">
        <v>2845.94</v>
      </c>
      <c r="G604">
        <v>7.4000000000000003E-3</v>
      </c>
      <c r="H604">
        <v>8.9999999999999998E-4</v>
      </c>
      <c r="I604">
        <v>6.5500000000000003E-2</v>
      </c>
      <c r="J604">
        <v>8.9999999999999998E-4</v>
      </c>
      <c r="K604">
        <v>7.5300000000000006E-2</v>
      </c>
      <c r="L604">
        <v>0.75949999999999995</v>
      </c>
      <c r="M604">
        <v>9.0399999999999994E-2</v>
      </c>
      <c r="N604">
        <v>0.6905</v>
      </c>
      <c r="O604">
        <v>1.95E-2</v>
      </c>
      <c r="P604">
        <v>0.161</v>
      </c>
      <c r="Q604" s="1">
        <v>63357.919999999998</v>
      </c>
      <c r="R604">
        <v>0.19239999999999999</v>
      </c>
      <c r="S604">
        <v>0.1973</v>
      </c>
      <c r="T604">
        <v>0.61029999999999995</v>
      </c>
      <c r="U604">
        <v>22.01</v>
      </c>
      <c r="V604" s="1">
        <v>84099.8</v>
      </c>
      <c r="W604">
        <v>137.08000000000001</v>
      </c>
      <c r="X604" s="1">
        <v>132475.6</v>
      </c>
      <c r="Y604">
        <v>0.70279999999999998</v>
      </c>
      <c r="Z604">
        <v>0.21060000000000001</v>
      </c>
      <c r="AA604">
        <v>8.6599999999999996E-2</v>
      </c>
      <c r="AB604">
        <v>0.29720000000000002</v>
      </c>
      <c r="AC604">
        <v>132.47999999999999</v>
      </c>
      <c r="AD604" s="1">
        <v>4100.51</v>
      </c>
      <c r="AE604">
        <v>466.75</v>
      </c>
      <c r="AF604" s="1">
        <v>119744.03</v>
      </c>
      <c r="AG604" t="s">
        <v>3</v>
      </c>
      <c r="AH604" s="1">
        <v>31770</v>
      </c>
      <c r="AI604" s="1">
        <v>50080.23</v>
      </c>
      <c r="AJ604">
        <v>46.15</v>
      </c>
      <c r="AK604">
        <v>28.43</v>
      </c>
      <c r="AL604">
        <v>33.69</v>
      </c>
      <c r="AM604">
        <v>4.47</v>
      </c>
      <c r="AN604" s="1">
        <v>1314.5</v>
      </c>
      <c r="AO604">
        <v>0.97089999999999999</v>
      </c>
      <c r="AP604" s="1">
        <v>1517.77</v>
      </c>
      <c r="AQ604" s="1">
        <v>2070.98</v>
      </c>
      <c r="AR604" s="1">
        <v>7018.86</v>
      </c>
      <c r="AS604">
        <v>776.5</v>
      </c>
      <c r="AT604">
        <v>332.2</v>
      </c>
      <c r="AU604" s="1">
        <v>11716.32</v>
      </c>
      <c r="AV604" s="1">
        <v>6984.67</v>
      </c>
      <c r="AW604">
        <v>0.52439999999999998</v>
      </c>
      <c r="AX604" s="1">
        <v>4284.04</v>
      </c>
      <c r="AY604">
        <v>0.3216</v>
      </c>
      <c r="AZ604">
        <v>937.08</v>
      </c>
      <c r="BA604">
        <v>7.0400000000000004E-2</v>
      </c>
      <c r="BB604" s="1">
        <v>1113.27</v>
      </c>
      <c r="BC604">
        <v>8.3599999999999994E-2</v>
      </c>
      <c r="BD604" s="1">
        <v>13319.06</v>
      </c>
      <c r="BE604" s="1">
        <v>4955.71</v>
      </c>
      <c r="BF604">
        <v>1.5544</v>
      </c>
      <c r="BG604">
        <v>0.52249999999999996</v>
      </c>
      <c r="BH604">
        <v>0.22189999999999999</v>
      </c>
      <c r="BI604">
        <v>0.2155</v>
      </c>
      <c r="BJ604">
        <v>2.4899999999999999E-2</v>
      </c>
      <c r="BK604">
        <v>1.5100000000000001E-2</v>
      </c>
    </row>
    <row r="605" spans="1:63" x14ac:dyDescent="0.25">
      <c r="A605" t="s">
        <v>606</v>
      </c>
      <c r="B605">
        <v>45674</v>
      </c>
      <c r="C605">
        <v>29.64</v>
      </c>
      <c r="D605">
        <v>48.94</v>
      </c>
      <c r="E605" s="1">
        <v>1450.64</v>
      </c>
      <c r="F605" s="1">
        <v>1487.68</v>
      </c>
      <c r="G605">
        <v>2.23E-2</v>
      </c>
      <c r="H605">
        <v>2.2000000000000001E-3</v>
      </c>
      <c r="I605">
        <v>7.7399999999999997E-2</v>
      </c>
      <c r="J605">
        <v>1.1999999999999999E-3</v>
      </c>
      <c r="K605">
        <v>5.4899999999999997E-2</v>
      </c>
      <c r="L605">
        <v>0.77949999999999997</v>
      </c>
      <c r="M605">
        <v>6.2399999999999997E-2</v>
      </c>
      <c r="N605">
        <v>0.28810000000000002</v>
      </c>
      <c r="O605">
        <v>1.15E-2</v>
      </c>
      <c r="P605">
        <v>0.1159</v>
      </c>
      <c r="Q605" s="1">
        <v>68163.8</v>
      </c>
      <c r="R605">
        <v>0.1946</v>
      </c>
      <c r="S605">
        <v>0.20519999999999999</v>
      </c>
      <c r="T605">
        <v>0.60009999999999997</v>
      </c>
      <c r="U605">
        <v>12.02</v>
      </c>
      <c r="V605" s="1">
        <v>81565.47</v>
      </c>
      <c r="W605">
        <v>118</v>
      </c>
      <c r="X605" s="1">
        <v>270215.15000000002</v>
      </c>
      <c r="Y605">
        <v>0.62509999999999999</v>
      </c>
      <c r="Z605">
        <v>0.3014</v>
      </c>
      <c r="AA605">
        <v>7.3499999999999996E-2</v>
      </c>
      <c r="AB605">
        <v>0.37490000000000001</v>
      </c>
      <c r="AC605">
        <v>270.22000000000003</v>
      </c>
      <c r="AD605" s="1">
        <v>10496.47</v>
      </c>
      <c r="AE605">
        <v>860.7</v>
      </c>
      <c r="AF605" s="1">
        <v>250768.67</v>
      </c>
      <c r="AG605" t="s">
        <v>3</v>
      </c>
      <c r="AH605" s="1">
        <v>39057.5</v>
      </c>
      <c r="AI605" s="1">
        <v>75948.639999999999</v>
      </c>
      <c r="AJ605">
        <v>55.68</v>
      </c>
      <c r="AK605">
        <v>34.659999999999997</v>
      </c>
      <c r="AL605">
        <v>39.18</v>
      </c>
      <c r="AM605">
        <v>5</v>
      </c>
      <c r="AN605" s="1">
        <v>2794.87</v>
      </c>
      <c r="AO605">
        <v>0.97070000000000001</v>
      </c>
      <c r="AP605" s="1">
        <v>1820.06</v>
      </c>
      <c r="AQ605" s="1">
        <v>2061.6999999999998</v>
      </c>
      <c r="AR605" s="1">
        <v>7550.24</v>
      </c>
      <c r="AS605">
        <v>749.22</v>
      </c>
      <c r="AT605">
        <v>375.45</v>
      </c>
      <c r="AU605" s="1">
        <v>12556.68</v>
      </c>
      <c r="AV605" s="1">
        <v>3195.07</v>
      </c>
      <c r="AW605">
        <v>0.2177</v>
      </c>
      <c r="AX605" s="1">
        <v>9326.4500000000007</v>
      </c>
      <c r="AY605">
        <v>0.63539999999999996</v>
      </c>
      <c r="AZ605" s="1">
        <v>1572.63</v>
      </c>
      <c r="BA605">
        <v>0.1071</v>
      </c>
      <c r="BB605">
        <v>583.88</v>
      </c>
      <c r="BC605">
        <v>3.9800000000000002E-2</v>
      </c>
      <c r="BD605" s="1">
        <v>14678.03</v>
      </c>
      <c r="BE605" s="1">
        <v>1959.77</v>
      </c>
      <c r="BF605">
        <v>0.2661</v>
      </c>
      <c r="BG605">
        <v>0.5635</v>
      </c>
      <c r="BH605">
        <v>0.2132</v>
      </c>
      <c r="BI605">
        <v>0.1782</v>
      </c>
      <c r="BJ605">
        <v>2.8899999999999999E-2</v>
      </c>
      <c r="BK605">
        <v>1.61E-2</v>
      </c>
    </row>
    <row r="606" spans="1:63" x14ac:dyDescent="0.25">
      <c r="A606" t="s">
        <v>607</v>
      </c>
      <c r="B606">
        <v>45161</v>
      </c>
      <c r="C606">
        <v>15.95</v>
      </c>
      <c r="D606">
        <v>370.18</v>
      </c>
      <c r="E606" s="1">
        <v>5905.23</v>
      </c>
      <c r="F606" s="1">
        <v>4341.8100000000004</v>
      </c>
      <c r="G606">
        <v>2.5999999999999999E-3</v>
      </c>
      <c r="H606">
        <v>6.9999999999999999E-4</v>
      </c>
      <c r="I606">
        <v>0.44259999999999999</v>
      </c>
      <c r="J606">
        <v>1.5E-3</v>
      </c>
      <c r="K606">
        <v>0.1187</v>
      </c>
      <c r="L606">
        <v>0.32400000000000001</v>
      </c>
      <c r="M606">
        <v>0.11</v>
      </c>
      <c r="N606">
        <v>0.88690000000000002</v>
      </c>
      <c r="O606">
        <v>5.0299999999999997E-2</v>
      </c>
      <c r="P606">
        <v>0.18770000000000001</v>
      </c>
      <c r="Q606" s="1">
        <v>60281.66</v>
      </c>
      <c r="R606">
        <v>0.2928</v>
      </c>
      <c r="S606">
        <v>0.1918</v>
      </c>
      <c r="T606">
        <v>0.51539999999999997</v>
      </c>
      <c r="U606">
        <v>45.08</v>
      </c>
      <c r="V606" s="1">
        <v>82928.28</v>
      </c>
      <c r="W606">
        <v>129.76</v>
      </c>
      <c r="X606" s="1">
        <v>73101.81</v>
      </c>
      <c r="Y606">
        <v>0.61199999999999999</v>
      </c>
      <c r="Z606">
        <v>0.3019</v>
      </c>
      <c r="AA606">
        <v>8.6099999999999996E-2</v>
      </c>
      <c r="AB606">
        <v>0.38800000000000001</v>
      </c>
      <c r="AC606">
        <v>73.099999999999994</v>
      </c>
      <c r="AD606" s="1">
        <v>3369.7</v>
      </c>
      <c r="AE606">
        <v>408.19</v>
      </c>
      <c r="AF606" s="1">
        <v>65008.18</v>
      </c>
      <c r="AG606" t="s">
        <v>3</v>
      </c>
      <c r="AH606" s="1">
        <v>25853</v>
      </c>
      <c r="AI606" s="1">
        <v>37288.94</v>
      </c>
      <c r="AJ606">
        <v>62.74</v>
      </c>
      <c r="AK606">
        <v>41.71</v>
      </c>
      <c r="AL606">
        <v>48.87</v>
      </c>
      <c r="AM606">
        <v>4.82</v>
      </c>
      <c r="AN606">
        <v>0</v>
      </c>
      <c r="AO606">
        <v>1.1742999999999999</v>
      </c>
      <c r="AP606" s="1">
        <v>2261</v>
      </c>
      <c r="AQ606" s="1">
        <v>2918.95</v>
      </c>
      <c r="AR606" s="1">
        <v>7941.65</v>
      </c>
      <c r="AS606">
        <v>997.31</v>
      </c>
      <c r="AT606">
        <v>590.41999999999996</v>
      </c>
      <c r="AU606" s="1">
        <v>14709.33</v>
      </c>
      <c r="AV606" s="1">
        <v>12159.74</v>
      </c>
      <c r="AW606">
        <v>0.63800000000000001</v>
      </c>
      <c r="AX606" s="1">
        <v>4115.78</v>
      </c>
      <c r="AY606">
        <v>0.21590000000000001</v>
      </c>
      <c r="AZ606">
        <v>854.75</v>
      </c>
      <c r="BA606">
        <v>4.48E-2</v>
      </c>
      <c r="BB606" s="1">
        <v>1928.99</v>
      </c>
      <c r="BC606">
        <v>0.1012</v>
      </c>
      <c r="BD606" s="1">
        <v>19059.259999999998</v>
      </c>
      <c r="BE606" s="1">
        <v>6254.26</v>
      </c>
      <c r="BF606">
        <v>3.8586</v>
      </c>
      <c r="BG606">
        <v>0.45179999999999998</v>
      </c>
      <c r="BH606">
        <v>0.1804</v>
      </c>
      <c r="BI606">
        <v>0.33079999999999998</v>
      </c>
      <c r="BJ606">
        <v>2.53E-2</v>
      </c>
      <c r="BK606">
        <v>1.17E-2</v>
      </c>
    </row>
    <row r="607" spans="1:63" x14ac:dyDescent="0.25">
      <c r="A607" t="s">
        <v>608</v>
      </c>
      <c r="B607">
        <v>49544</v>
      </c>
      <c r="C607">
        <v>120.05</v>
      </c>
      <c r="D607">
        <v>11.88</v>
      </c>
      <c r="E607" s="1">
        <v>1425.77</v>
      </c>
      <c r="F607" s="1">
        <v>1378.91</v>
      </c>
      <c r="G607">
        <v>2.3E-3</v>
      </c>
      <c r="H607">
        <v>4.0000000000000002E-4</v>
      </c>
      <c r="I607">
        <v>6.1999999999999998E-3</v>
      </c>
      <c r="J607">
        <v>1.1000000000000001E-3</v>
      </c>
      <c r="K607">
        <v>1.47E-2</v>
      </c>
      <c r="L607">
        <v>0.94769999999999999</v>
      </c>
      <c r="M607">
        <v>2.75E-2</v>
      </c>
      <c r="N607">
        <v>0.36959999999999998</v>
      </c>
      <c r="O607">
        <v>1.2999999999999999E-3</v>
      </c>
      <c r="P607">
        <v>0.15129999999999999</v>
      </c>
      <c r="Q607" s="1">
        <v>56937.599999999999</v>
      </c>
      <c r="R607">
        <v>0.21870000000000001</v>
      </c>
      <c r="S607">
        <v>0.1946</v>
      </c>
      <c r="T607">
        <v>0.5867</v>
      </c>
      <c r="U607">
        <v>12.67</v>
      </c>
      <c r="V607" s="1">
        <v>71691.960000000006</v>
      </c>
      <c r="W607">
        <v>107.89</v>
      </c>
      <c r="X607" s="1">
        <v>179233.9</v>
      </c>
      <c r="Y607">
        <v>0.80059999999999998</v>
      </c>
      <c r="Z607">
        <v>6.9099999999999995E-2</v>
      </c>
      <c r="AA607">
        <v>0.13020000000000001</v>
      </c>
      <c r="AB607">
        <v>0.19939999999999999</v>
      </c>
      <c r="AC607">
        <v>179.23</v>
      </c>
      <c r="AD607" s="1">
        <v>4597.0200000000004</v>
      </c>
      <c r="AE607">
        <v>492.05</v>
      </c>
      <c r="AF607" s="1">
        <v>163150.79999999999</v>
      </c>
      <c r="AG607" t="s">
        <v>3</v>
      </c>
      <c r="AH607" s="1">
        <v>37518</v>
      </c>
      <c r="AI607" s="1">
        <v>57168.86</v>
      </c>
      <c r="AJ607">
        <v>36.36</v>
      </c>
      <c r="AK607">
        <v>23.79</v>
      </c>
      <c r="AL607">
        <v>26.47</v>
      </c>
      <c r="AM607">
        <v>4.28</v>
      </c>
      <c r="AN607" s="1">
        <v>1411.37</v>
      </c>
      <c r="AO607">
        <v>1.1517999999999999</v>
      </c>
      <c r="AP607" s="1">
        <v>1485.58</v>
      </c>
      <c r="AQ607" s="1">
        <v>2345.52</v>
      </c>
      <c r="AR607" s="1">
        <v>6574.55</v>
      </c>
      <c r="AS607">
        <v>635.66999999999996</v>
      </c>
      <c r="AT607">
        <v>319.69</v>
      </c>
      <c r="AU607" s="1">
        <v>11361</v>
      </c>
      <c r="AV607" s="1">
        <v>6152.48</v>
      </c>
      <c r="AW607">
        <v>0.46260000000000001</v>
      </c>
      <c r="AX607" s="1">
        <v>4900.76</v>
      </c>
      <c r="AY607">
        <v>0.36849999999999999</v>
      </c>
      <c r="AZ607" s="1">
        <v>1469.86</v>
      </c>
      <c r="BA607">
        <v>0.1105</v>
      </c>
      <c r="BB607">
        <v>777.4</v>
      </c>
      <c r="BC607">
        <v>5.8400000000000001E-2</v>
      </c>
      <c r="BD607" s="1">
        <v>13300.5</v>
      </c>
      <c r="BE607" s="1">
        <v>5169.07</v>
      </c>
      <c r="BF607">
        <v>1.4220999999999999</v>
      </c>
      <c r="BG607">
        <v>0.51770000000000005</v>
      </c>
      <c r="BH607">
        <v>0.22750000000000001</v>
      </c>
      <c r="BI607">
        <v>0.19969999999999999</v>
      </c>
      <c r="BJ607">
        <v>3.09E-2</v>
      </c>
      <c r="BK607">
        <v>2.4199999999999999E-2</v>
      </c>
    </row>
    <row r="608" spans="1:63" x14ac:dyDescent="0.25">
      <c r="A608" t="s">
        <v>609</v>
      </c>
      <c r="B608">
        <v>45179</v>
      </c>
      <c r="C608">
        <v>15.62</v>
      </c>
      <c r="D608">
        <v>246.73</v>
      </c>
      <c r="E608" s="1">
        <v>3853.73</v>
      </c>
      <c r="F608" s="1">
        <v>3290.51</v>
      </c>
      <c r="G608">
        <v>3.0000000000000001E-3</v>
      </c>
      <c r="H608">
        <v>6.9999999999999999E-4</v>
      </c>
      <c r="I608">
        <v>0.20130000000000001</v>
      </c>
      <c r="J608">
        <v>1.5E-3</v>
      </c>
      <c r="K608">
        <v>0.1028</v>
      </c>
      <c r="L608">
        <v>0.55700000000000005</v>
      </c>
      <c r="M608">
        <v>0.13370000000000001</v>
      </c>
      <c r="N608">
        <v>0.98819999999999997</v>
      </c>
      <c r="O608">
        <v>3.8100000000000002E-2</v>
      </c>
      <c r="P608">
        <v>0.1867</v>
      </c>
      <c r="Q608" s="1">
        <v>58813.08</v>
      </c>
      <c r="R608">
        <v>0.2417</v>
      </c>
      <c r="S608">
        <v>0.18759999999999999</v>
      </c>
      <c r="T608">
        <v>0.57069999999999999</v>
      </c>
      <c r="U608">
        <v>28.61</v>
      </c>
      <c r="V608" s="1">
        <v>81363.58</v>
      </c>
      <c r="W608">
        <v>132.04</v>
      </c>
      <c r="X608" s="1">
        <v>87467.83</v>
      </c>
      <c r="Y608">
        <v>0.64500000000000002</v>
      </c>
      <c r="Z608">
        <v>0.26850000000000002</v>
      </c>
      <c r="AA608">
        <v>8.6599999999999996E-2</v>
      </c>
      <c r="AB608">
        <v>0.35499999999999998</v>
      </c>
      <c r="AC608">
        <v>87.47</v>
      </c>
      <c r="AD608" s="1">
        <v>3286.59</v>
      </c>
      <c r="AE608">
        <v>394.89</v>
      </c>
      <c r="AF608" s="1">
        <v>76166.100000000006</v>
      </c>
      <c r="AG608" t="s">
        <v>3</v>
      </c>
      <c r="AH608" s="1">
        <v>26478</v>
      </c>
      <c r="AI608" s="1">
        <v>40921.94</v>
      </c>
      <c r="AJ608">
        <v>53.4</v>
      </c>
      <c r="AK608">
        <v>34.630000000000003</v>
      </c>
      <c r="AL608">
        <v>39.659999999999997</v>
      </c>
      <c r="AM608">
        <v>4.6900000000000004</v>
      </c>
      <c r="AN608">
        <v>1.22</v>
      </c>
      <c r="AO608">
        <v>1.0015000000000001</v>
      </c>
      <c r="AP608" s="1">
        <v>1778.47</v>
      </c>
      <c r="AQ608" s="1">
        <v>2508.3200000000002</v>
      </c>
      <c r="AR608" s="1">
        <v>7366.94</v>
      </c>
      <c r="AS608">
        <v>866.01</v>
      </c>
      <c r="AT608">
        <v>511.57</v>
      </c>
      <c r="AU608" s="1">
        <v>13031.32</v>
      </c>
      <c r="AV608" s="1">
        <v>9965.9500000000007</v>
      </c>
      <c r="AW608">
        <v>0.62450000000000006</v>
      </c>
      <c r="AX608" s="1">
        <v>3318.83</v>
      </c>
      <c r="AY608">
        <v>0.20799999999999999</v>
      </c>
      <c r="AZ608">
        <v>927.4</v>
      </c>
      <c r="BA608">
        <v>5.8099999999999999E-2</v>
      </c>
      <c r="BB608" s="1">
        <v>1746.56</v>
      </c>
      <c r="BC608">
        <v>0.1094</v>
      </c>
      <c r="BD608" s="1">
        <v>15958.73</v>
      </c>
      <c r="BE608" s="1">
        <v>6654.38</v>
      </c>
      <c r="BF608">
        <v>3.2625999999999999</v>
      </c>
      <c r="BG608">
        <v>0.4924</v>
      </c>
      <c r="BH608">
        <v>0.20369999999999999</v>
      </c>
      <c r="BI608">
        <v>0.2681</v>
      </c>
      <c r="BJ608">
        <v>2.5899999999999999E-2</v>
      </c>
      <c r="BK608">
        <v>9.9000000000000008E-3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61"/>
  <sheetViews>
    <sheetView workbookViewId="0"/>
  </sheetViews>
  <sheetFormatPr defaultRowHeight="15" x14ac:dyDescent="0.25"/>
  <cols>
    <col min="1" max="1" width="64.42578125" bestFit="1" customWidth="1"/>
    <col min="2" max="2" width="11.85546875" style="12" bestFit="1" customWidth="1"/>
  </cols>
  <sheetData>
    <row r="1" spans="1:2" x14ac:dyDescent="0.25">
      <c r="A1" t="s">
        <v>812</v>
      </c>
      <c r="B1" s="12">
        <v>67.94</v>
      </c>
    </row>
    <row r="2" spans="1:2" x14ac:dyDescent="0.25">
      <c r="A2" t="s">
        <v>813</v>
      </c>
      <c r="B2" s="12">
        <v>41.08</v>
      </c>
    </row>
    <row r="3" spans="1:2" x14ac:dyDescent="0.25">
      <c r="A3" t="s">
        <v>814</v>
      </c>
      <c r="B3" s="13">
        <v>2790.9</v>
      </c>
    </row>
    <row r="4" spans="1:2" x14ac:dyDescent="0.25">
      <c r="A4" t="s">
        <v>815</v>
      </c>
      <c r="B4" s="13">
        <v>2548.0500000000002</v>
      </c>
    </row>
    <row r="5" spans="1:2" x14ac:dyDescent="0.25">
      <c r="A5" t="s">
        <v>816</v>
      </c>
      <c r="B5" s="14">
        <v>2.69E-2</v>
      </c>
    </row>
    <row r="6" spans="1:2" x14ac:dyDescent="0.25">
      <c r="A6" t="s">
        <v>817</v>
      </c>
      <c r="B6" s="14">
        <v>8.9999999999999998E-4</v>
      </c>
    </row>
    <row r="7" spans="1:2" x14ac:dyDescent="0.25">
      <c r="A7" t="s">
        <v>818</v>
      </c>
      <c r="B7" s="14">
        <v>0.14660000000000001</v>
      </c>
    </row>
    <row r="8" spans="1:2" x14ac:dyDescent="0.25">
      <c r="A8" t="s">
        <v>819</v>
      </c>
      <c r="B8" s="14">
        <v>1.1999999999999999E-3</v>
      </c>
    </row>
    <row r="9" spans="1:2" x14ac:dyDescent="0.25">
      <c r="A9" t="s">
        <v>820</v>
      </c>
      <c r="B9" s="14">
        <v>6.2899999999999998E-2</v>
      </c>
    </row>
    <row r="10" spans="1:2" x14ac:dyDescent="0.25">
      <c r="A10" t="s">
        <v>821</v>
      </c>
      <c r="B10" s="14">
        <v>0.70469999999999999</v>
      </c>
    </row>
    <row r="11" spans="1:2" x14ac:dyDescent="0.25">
      <c r="A11" t="s">
        <v>822</v>
      </c>
      <c r="B11" s="14">
        <v>5.6800000000000003E-2</v>
      </c>
    </row>
    <row r="12" spans="1:2" x14ac:dyDescent="0.25">
      <c r="A12" t="s">
        <v>823</v>
      </c>
      <c r="B12" s="14">
        <v>0.4728</v>
      </c>
    </row>
    <row r="13" spans="1:2" x14ac:dyDescent="0.25">
      <c r="A13" t="s">
        <v>824</v>
      </c>
      <c r="B13" s="14">
        <v>3.4799999999999998E-2</v>
      </c>
    </row>
    <row r="14" spans="1:2" x14ac:dyDescent="0.25">
      <c r="A14" t="s">
        <v>825</v>
      </c>
      <c r="B14" s="14">
        <v>0.1525</v>
      </c>
    </row>
    <row r="15" spans="1:2" x14ac:dyDescent="0.25">
      <c r="A15" t="s">
        <v>826</v>
      </c>
      <c r="B15" s="15">
        <v>65753.850000000006</v>
      </c>
    </row>
    <row r="16" spans="1:2" x14ac:dyDescent="0.25">
      <c r="A16" t="s">
        <v>827</v>
      </c>
      <c r="B16" s="14">
        <v>0.20610000000000001</v>
      </c>
    </row>
    <row r="17" spans="1:2" x14ac:dyDescent="0.25">
      <c r="A17" t="s">
        <v>828</v>
      </c>
      <c r="B17" s="14">
        <v>0.193</v>
      </c>
    </row>
    <row r="18" spans="1:2" x14ac:dyDescent="0.25">
      <c r="A18" t="s">
        <v>829</v>
      </c>
      <c r="B18" s="14">
        <v>0.60089999999999999</v>
      </c>
    </row>
    <row r="19" spans="1:2" x14ac:dyDescent="0.25">
      <c r="A19" t="s">
        <v>830</v>
      </c>
      <c r="B19" s="12">
        <v>20.05</v>
      </c>
    </row>
    <row r="20" spans="1:2" x14ac:dyDescent="0.25">
      <c r="A20" t="s">
        <v>831</v>
      </c>
      <c r="B20" s="15">
        <v>85457.91</v>
      </c>
    </row>
    <row r="21" spans="1:2" x14ac:dyDescent="0.25">
      <c r="A21" t="s">
        <v>832</v>
      </c>
      <c r="B21" s="12">
        <v>136.38</v>
      </c>
    </row>
    <row r="22" spans="1:2" x14ac:dyDescent="0.25">
      <c r="A22" t="s">
        <v>833</v>
      </c>
      <c r="B22" s="15">
        <v>169008.68</v>
      </c>
    </row>
    <row r="23" spans="1:2" x14ac:dyDescent="0.25">
      <c r="A23" t="s">
        <v>834</v>
      </c>
      <c r="B23" s="14">
        <v>0.71440000000000003</v>
      </c>
    </row>
    <row r="24" spans="1:2" x14ac:dyDescent="0.25">
      <c r="A24" t="s">
        <v>835</v>
      </c>
      <c r="B24" s="14">
        <v>0.19750000000000001</v>
      </c>
    </row>
    <row r="25" spans="1:2" x14ac:dyDescent="0.25">
      <c r="A25" t="s">
        <v>836</v>
      </c>
      <c r="B25" s="14">
        <v>8.8099999999999998E-2</v>
      </c>
    </row>
    <row r="26" spans="1:2" x14ac:dyDescent="0.25">
      <c r="A26" t="s">
        <v>837</v>
      </c>
      <c r="B26" s="14">
        <v>0.28560000000000002</v>
      </c>
    </row>
    <row r="27" spans="1:2" x14ac:dyDescent="0.25">
      <c r="A27" t="s">
        <v>838</v>
      </c>
      <c r="B27" s="15">
        <v>169.01</v>
      </c>
    </row>
    <row r="28" spans="1:2" x14ac:dyDescent="0.25">
      <c r="A28" t="s">
        <v>839</v>
      </c>
      <c r="B28" s="15">
        <v>6501.02</v>
      </c>
    </row>
    <row r="29" spans="1:2" x14ac:dyDescent="0.25">
      <c r="A29" t="s">
        <v>840</v>
      </c>
      <c r="B29" s="15">
        <v>652.11</v>
      </c>
    </row>
    <row r="30" spans="1:2" x14ac:dyDescent="0.25">
      <c r="A30" t="s">
        <v>841</v>
      </c>
      <c r="B30" s="15">
        <v>165329.23000000001</v>
      </c>
    </row>
    <row r="31" spans="1:2" x14ac:dyDescent="0.25">
      <c r="A31" t="s">
        <v>842</v>
      </c>
      <c r="B31" s="12" t="s">
        <v>3</v>
      </c>
    </row>
    <row r="32" spans="1:2" x14ac:dyDescent="0.25">
      <c r="A32" t="s">
        <v>843</v>
      </c>
      <c r="B32" s="15">
        <v>35296</v>
      </c>
    </row>
    <row r="33" spans="1:2" x14ac:dyDescent="0.25">
      <c r="A33" t="s">
        <v>844</v>
      </c>
      <c r="B33" s="15">
        <v>87564</v>
      </c>
    </row>
    <row r="34" spans="1:2" x14ac:dyDescent="0.25">
      <c r="A34" t="s">
        <v>845</v>
      </c>
      <c r="B34" s="12">
        <v>50.03</v>
      </c>
    </row>
    <row r="35" spans="1:2" x14ac:dyDescent="0.25">
      <c r="A35" t="s">
        <v>846</v>
      </c>
      <c r="B35" s="12">
        <v>30.42</v>
      </c>
    </row>
    <row r="36" spans="1:2" x14ac:dyDescent="0.25">
      <c r="A36" t="s">
        <v>847</v>
      </c>
      <c r="B36" s="12">
        <v>35.54</v>
      </c>
    </row>
    <row r="37" spans="1:2" x14ac:dyDescent="0.25">
      <c r="A37" t="s">
        <v>848</v>
      </c>
      <c r="B37" s="12">
        <v>4.4800000000000004</v>
      </c>
    </row>
    <row r="38" spans="1:2" x14ac:dyDescent="0.25">
      <c r="A38" t="s">
        <v>849</v>
      </c>
      <c r="B38" s="15">
        <v>1539.93</v>
      </c>
    </row>
    <row r="39" spans="1:2" x14ac:dyDescent="0.25">
      <c r="A39" t="s">
        <v>850</v>
      </c>
      <c r="B39" s="12">
        <v>1</v>
      </c>
    </row>
    <row r="40" spans="1:2" x14ac:dyDescent="0.25">
      <c r="A40" t="s">
        <v>851</v>
      </c>
      <c r="B40" s="15">
        <v>1688.49</v>
      </c>
    </row>
    <row r="41" spans="1:2" x14ac:dyDescent="0.25">
      <c r="A41" t="s">
        <v>852</v>
      </c>
      <c r="B41" s="15">
        <v>2277.52</v>
      </c>
    </row>
    <row r="42" spans="1:2" x14ac:dyDescent="0.25">
      <c r="A42" t="s">
        <v>853</v>
      </c>
      <c r="B42" s="15">
        <v>7462.17</v>
      </c>
    </row>
    <row r="43" spans="1:2" x14ac:dyDescent="0.25">
      <c r="A43" t="s">
        <v>854</v>
      </c>
      <c r="B43" s="15">
        <v>825.57</v>
      </c>
    </row>
    <row r="44" spans="1:2" x14ac:dyDescent="0.25">
      <c r="A44" t="s">
        <v>855</v>
      </c>
      <c r="B44" s="15">
        <v>438.09</v>
      </c>
    </row>
    <row r="45" spans="1:2" x14ac:dyDescent="0.25">
      <c r="A45" t="s">
        <v>856</v>
      </c>
      <c r="B45" s="15">
        <v>12691.85</v>
      </c>
    </row>
    <row r="46" spans="1:2" x14ac:dyDescent="0.25">
      <c r="A46" t="s">
        <v>857</v>
      </c>
      <c r="B46" s="15">
        <v>6162.05</v>
      </c>
    </row>
    <row r="47" spans="1:2" x14ac:dyDescent="0.25">
      <c r="A47" t="s">
        <v>858</v>
      </c>
      <c r="B47" s="14">
        <v>0.41589999999999999</v>
      </c>
    </row>
    <row r="48" spans="1:2" x14ac:dyDescent="0.25">
      <c r="A48" t="s">
        <v>859</v>
      </c>
      <c r="B48" s="15">
        <v>6479.29</v>
      </c>
    </row>
    <row r="49" spans="1:2" x14ac:dyDescent="0.25">
      <c r="A49" t="s">
        <v>860</v>
      </c>
      <c r="B49" s="14">
        <v>0.43730000000000002</v>
      </c>
    </row>
    <row r="50" spans="1:2" x14ac:dyDescent="0.25">
      <c r="A50" t="s">
        <v>861</v>
      </c>
      <c r="B50" s="15">
        <v>1168.83</v>
      </c>
    </row>
    <row r="51" spans="1:2" x14ac:dyDescent="0.25">
      <c r="A51" t="s">
        <v>862</v>
      </c>
      <c r="B51" s="14">
        <v>7.8899999999999998E-2</v>
      </c>
    </row>
    <row r="52" spans="1:2" x14ac:dyDescent="0.25">
      <c r="A52" t="s">
        <v>863</v>
      </c>
      <c r="B52" s="15">
        <v>1005.72</v>
      </c>
    </row>
    <row r="53" spans="1:2" x14ac:dyDescent="0.25">
      <c r="A53" t="s">
        <v>864</v>
      </c>
      <c r="B53" s="14">
        <v>6.7900000000000002E-2</v>
      </c>
    </row>
    <row r="54" spans="1:2" x14ac:dyDescent="0.25">
      <c r="A54" t="s">
        <v>865</v>
      </c>
      <c r="B54" s="15">
        <v>14815.9</v>
      </c>
    </row>
    <row r="55" spans="1:2" x14ac:dyDescent="0.25">
      <c r="A55" t="s">
        <v>866</v>
      </c>
      <c r="B55" s="15">
        <v>4049.14</v>
      </c>
    </row>
    <row r="56" spans="1:2" x14ac:dyDescent="0.25">
      <c r="A56" t="s">
        <v>867</v>
      </c>
      <c r="B56" s="14">
        <v>0.82250000000000001</v>
      </c>
    </row>
    <row r="57" spans="1:2" x14ac:dyDescent="0.25">
      <c r="A57" t="s">
        <v>868</v>
      </c>
      <c r="B57" s="14">
        <v>0.53690000000000004</v>
      </c>
    </row>
    <row r="58" spans="1:2" x14ac:dyDescent="0.25">
      <c r="A58" t="s">
        <v>869</v>
      </c>
      <c r="B58" s="14">
        <v>0.21529999999999999</v>
      </c>
    </row>
    <row r="59" spans="1:2" x14ac:dyDescent="0.25">
      <c r="A59" t="s">
        <v>870</v>
      </c>
      <c r="B59" s="14">
        <v>0.2044</v>
      </c>
    </row>
    <row r="60" spans="1:2" x14ac:dyDescent="0.25">
      <c r="A60" t="s">
        <v>871</v>
      </c>
      <c r="B60" s="14">
        <v>2.6800000000000001E-2</v>
      </c>
    </row>
    <row r="61" spans="1:2" x14ac:dyDescent="0.25">
      <c r="A61" t="s">
        <v>872</v>
      </c>
      <c r="B61" s="14">
        <v>1.66E-2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609"/>
  <sheetViews>
    <sheetView topLeftCell="A2" workbookViewId="0">
      <selection activeCell="A3" sqref="A3:A609"/>
    </sheetView>
  </sheetViews>
  <sheetFormatPr defaultRowHeight="15" x14ac:dyDescent="0.25"/>
  <cols>
    <col min="1" max="1" width="26.28515625" bestFit="1" customWidth="1"/>
  </cols>
  <sheetData>
    <row r="1" spans="1:2" x14ac:dyDescent="0.25">
      <c r="A1" t="s">
        <v>626</v>
      </c>
      <c r="B1" t="s">
        <v>1</v>
      </c>
    </row>
    <row r="3" spans="1:2" x14ac:dyDescent="0.25">
      <c r="A3" t="s">
        <v>2</v>
      </c>
      <c r="B3">
        <v>45187</v>
      </c>
    </row>
    <row r="4" spans="1:2" x14ac:dyDescent="0.25">
      <c r="A4" t="s">
        <v>4</v>
      </c>
      <c r="B4">
        <v>49494</v>
      </c>
    </row>
    <row r="5" spans="1:2" x14ac:dyDescent="0.25">
      <c r="A5" t="s">
        <v>5</v>
      </c>
      <c r="B5">
        <v>43489</v>
      </c>
    </row>
    <row r="6" spans="1:2" x14ac:dyDescent="0.25">
      <c r="A6" t="s">
        <v>6</v>
      </c>
      <c r="B6">
        <v>45906</v>
      </c>
    </row>
    <row r="7" spans="1:2" x14ac:dyDescent="0.25">
      <c r="A7" t="s">
        <v>7</v>
      </c>
      <c r="B7">
        <v>45757</v>
      </c>
    </row>
    <row r="8" spans="1:2" x14ac:dyDescent="0.25">
      <c r="A8" t="s">
        <v>8</v>
      </c>
      <c r="B8">
        <v>43497</v>
      </c>
    </row>
    <row r="9" spans="1:2" x14ac:dyDescent="0.25">
      <c r="A9" t="s">
        <v>9</v>
      </c>
      <c r="B9">
        <v>46847</v>
      </c>
    </row>
    <row r="10" spans="1:2" x14ac:dyDescent="0.25">
      <c r="A10" t="s">
        <v>10</v>
      </c>
      <c r="B10">
        <v>45195</v>
      </c>
    </row>
    <row r="11" spans="1:2" x14ac:dyDescent="0.25">
      <c r="A11" t="s">
        <v>11</v>
      </c>
      <c r="B11">
        <v>49759</v>
      </c>
    </row>
    <row r="12" spans="1:2" x14ac:dyDescent="0.25">
      <c r="A12" t="s">
        <v>12</v>
      </c>
      <c r="B12">
        <v>46623</v>
      </c>
    </row>
    <row r="13" spans="1:2" x14ac:dyDescent="0.25">
      <c r="A13" t="s">
        <v>13</v>
      </c>
      <c r="B13">
        <v>48207</v>
      </c>
    </row>
    <row r="14" spans="1:2" x14ac:dyDescent="0.25">
      <c r="A14" t="s">
        <v>14</v>
      </c>
      <c r="B14">
        <v>48991</v>
      </c>
    </row>
    <row r="15" spans="1:2" x14ac:dyDescent="0.25">
      <c r="A15" t="s">
        <v>15</v>
      </c>
      <c r="B15">
        <v>47415</v>
      </c>
    </row>
    <row r="16" spans="1:2" x14ac:dyDescent="0.25">
      <c r="A16" t="s">
        <v>16</v>
      </c>
      <c r="B16">
        <v>46631</v>
      </c>
    </row>
    <row r="17" spans="1:2" x14ac:dyDescent="0.25">
      <c r="A17" t="s">
        <v>17</v>
      </c>
      <c r="B17">
        <v>47043</v>
      </c>
    </row>
    <row r="18" spans="1:2" x14ac:dyDescent="0.25">
      <c r="A18" t="s">
        <v>18</v>
      </c>
      <c r="B18">
        <v>47423</v>
      </c>
    </row>
    <row r="19" spans="1:2" x14ac:dyDescent="0.25">
      <c r="A19" t="s">
        <v>19</v>
      </c>
      <c r="B19">
        <v>43505</v>
      </c>
    </row>
    <row r="20" spans="1:2" x14ac:dyDescent="0.25">
      <c r="A20" t="s">
        <v>20</v>
      </c>
      <c r="B20">
        <v>43513</v>
      </c>
    </row>
    <row r="21" spans="1:2" x14ac:dyDescent="0.25">
      <c r="A21" t="s">
        <v>21</v>
      </c>
      <c r="B21">
        <v>43521</v>
      </c>
    </row>
    <row r="22" spans="1:2" x14ac:dyDescent="0.25">
      <c r="A22" t="s">
        <v>22</v>
      </c>
      <c r="B22">
        <v>49171</v>
      </c>
    </row>
    <row r="23" spans="1:2" x14ac:dyDescent="0.25">
      <c r="A23" t="s">
        <v>23</v>
      </c>
      <c r="B23">
        <v>48298</v>
      </c>
    </row>
    <row r="24" spans="1:2" x14ac:dyDescent="0.25">
      <c r="A24" t="s">
        <v>24</v>
      </c>
      <c r="B24">
        <v>48124</v>
      </c>
    </row>
    <row r="25" spans="1:2" x14ac:dyDescent="0.25">
      <c r="A25" t="s">
        <v>25</v>
      </c>
      <c r="B25">
        <v>48116</v>
      </c>
    </row>
    <row r="26" spans="1:2" x14ac:dyDescent="0.25">
      <c r="A26" t="s">
        <v>26</v>
      </c>
      <c r="B26">
        <v>46706</v>
      </c>
    </row>
    <row r="27" spans="1:2" x14ac:dyDescent="0.25">
      <c r="A27" t="s">
        <v>27</v>
      </c>
      <c r="B27">
        <v>43539</v>
      </c>
    </row>
    <row r="28" spans="1:2" x14ac:dyDescent="0.25">
      <c r="A28" t="s">
        <v>28</v>
      </c>
      <c r="B28">
        <v>45203</v>
      </c>
    </row>
    <row r="29" spans="1:2" x14ac:dyDescent="0.25">
      <c r="A29" t="s">
        <v>29</v>
      </c>
      <c r="B29">
        <v>46300</v>
      </c>
    </row>
    <row r="30" spans="1:2" x14ac:dyDescent="0.25">
      <c r="A30" t="s">
        <v>30</v>
      </c>
      <c r="B30">
        <v>45765</v>
      </c>
    </row>
    <row r="31" spans="1:2" x14ac:dyDescent="0.25">
      <c r="A31" t="s">
        <v>31</v>
      </c>
      <c r="B31">
        <v>43547</v>
      </c>
    </row>
    <row r="32" spans="1:2" x14ac:dyDescent="0.25">
      <c r="A32" t="s">
        <v>32</v>
      </c>
      <c r="B32">
        <v>43554</v>
      </c>
    </row>
    <row r="33" spans="1:2" x14ac:dyDescent="0.25">
      <c r="A33" t="s">
        <v>33</v>
      </c>
      <c r="B33">
        <v>46425</v>
      </c>
    </row>
    <row r="34" spans="1:2" x14ac:dyDescent="0.25">
      <c r="A34" t="s">
        <v>34</v>
      </c>
      <c r="B34">
        <v>47241</v>
      </c>
    </row>
    <row r="35" spans="1:2" x14ac:dyDescent="0.25">
      <c r="A35" t="s">
        <v>35</v>
      </c>
      <c r="B35">
        <v>43562</v>
      </c>
    </row>
    <row r="36" spans="1:2" x14ac:dyDescent="0.25">
      <c r="A36" t="s">
        <v>36</v>
      </c>
      <c r="B36">
        <v>43570</v>
      </c>
    </row>
    <row r="37" spans="1:2" x14ac:dyDescent="0.25">
      <c r="A37" t="s">
        <v>37</v>
      </c>
      <c r="B37">
        <v>43588</v>
      </c>
    </row>
    <row r="38" spans="1:2" x14ac:dyDescent="0.25">
      <c r="A38" t="s">
        <v>38</v>
      </c>
      <c r="B38">
        <v>43596</v>
      </c>
    </row>
    <row r="39" spans="1:2" x14ac:dyDescent="0.25">
      <c r="A39" t="s">
        <v>39</v>
      </c>
      <c r="B39">
        <v>43604</v>
      </c>
    </row>
    <row r="40" spans="1:2" x14ac:dyDescent="0.25">
      <c r="A40" t="s">
        <v>40</v>
      </c>
      <c r="B40">
        <v>48074</v>
      </c>
    </row>
    <row r="41" spans="1:2" x14ac:dyDescent="0.25">
      <c r="A41" t="s">
        <v>41</v>
      </c>
      <c r="B41">
        <v>48926</v>
      </c>
    </row>
    <row r="42" spans="1:2" x14ac:dyDescent="0.25">
      <c r="A42" t="s">
        <v>42</v>
      </c>
      <c r="B42">
        <v>43612</v>
      </c>
    </row>
    <row r="43" spans="1:2" x14ac:dyDescent="0.25">
      <c r="A43" t="s">
        <v>43</v>
      </c>
      <c r="B43">
        <v>47167</v>
      </c>
    </row>
    <row r="44" spans="1:2" x14ac:dyDescent="0.25">
      <c r="A44" t="s">
        <v>44</v>
      </c>
      <c r="B44">
        <v>46854</v>
      </c>
    </row>
    <row r="45" spans="1:2" x14ac:dyDescent="0.25">
      <c r="A45" t="s">
        <v>45</v>
      </c>
      <c r="B45">
        <v>48611</v>
      </c>
    </row>
    <row r="46" spans="1:2" x14ac:dyDescent="0.25">
      <c r="A46" t="s">
        <v>46</v>
      </c>
      <c r="B46">
        <v>46318</v>
      </c>
    </row>
    <row r="47" spans="1:2" x14ac:dyDescent="0.25">
      <c r="A47" t="s">
        <v>47</v>
      </c>
      <c r="B47">
        <v>43620</v>
      </c>
    </row>
    <row r="48" spans="1:2" x14ac:dyDescent="0.25">
      <c r="A48" t="s">
        <v>48</v>
      </c>
      <c r="B48">
        <v>46748</v>
      </c>
    </row>
    <row r="49" spans="1:2" x14ac:dyDescent="0.25">
      <c r="A49" t="s">
        <v>49</v>
      </c>
      <c r="B49">
        <v>48462</v>
      </c>
    </row>
    <row r="50" spans="1:2" x14ac:dyDescent="0.25">
      <c r="A50" t="s">
        <v>50</v>
      </c>
      <c r="B50">
        <v>46383</v>
      </c>
    </row>
    <row r="51" spans="1:2" x14ac:dyDescent="0.25">
      <c r="A51" t="s">
        <v>51</v>
      </c>
      <c r="B51">
        <v>46862</v>
      </c>
    </row>
    <row r="52" spans="1:2" x14ac:dyDescent="0.25">
      <c r="A52" t="s">
        <v>52</v>
      </c>
      <c r="B52">
        <v>49593</v>
      </c>
    </row>
    <row r="53" spans="1:2" x14ac:dyDescent="0.25">
      <c r="A53" t="s">
        <v>53</v>
      </c>
      <c r="B53">
        <v>50096</v>
      </c>
    </row>
    <row r="54" spans="1:2" x14ac:dyDescent="0.25">
      <c r="A54" t="s">
        <v>54</v>
      </c>
      <c r="B54">
        <v>45211</v>
      </c>
    </row>
    <row r="55" spans="1:2" x14ac:dyDescent="0.25">
      <c r="A55" t="s">
        <v>55</v>
      </c>
      <c r="B55">
        <v>48306</v>
      </c>
    </row>
    <row r="56" spans="1:2" x14ac:dyDescent="0.25">
      <c r="A56" t="s">
        <v>56</v>
      </c>
      <c r="B56">
        <v>49767</v>
      </c>
    </row>
    <row r="57" spans="1:2" x14ac:dyDescent="0.25">
      <c r="A57" t="s">
        <v>57</v>
      </c>
      <c r="B57">
        <v>43638</v>
      </c>
    </row>
    <row r="58" spans="1:2" x14ac:dyDescent="0.25">
      <c r="A58" t="s">
        <v>58</v>
      </c>
      <c r="B58">
        <v>45229</v>
      </c>
    </row>
    <row r="59" spans="1:2" x14ac:dyDescent="0.25">
      <c r="A59" t="s">
        <v>59</v>
      </c>
      <c r="B59">
        <v>43646</v>
      </c>
    </row>
    <row r="60" spans="1:2" x14ac:dyDescent="0.25">
      <c r="A60" t="s">
        <v>60</v>
      </c>
      <c r="B60">
        <v>45237</v>
      </c>
    </row>
    <row r="61" spans="1:2" x14ac:dyDescent="0.25">
      <c r="A61" t="s">
        <v>61</v>
      </c>
      <c r="B61">
        <v>47613</v>
      </c>
    </row>
    <row r="62" spans="1:2" x14ac:dyDescent="0.25">
      <c r="A62" t="s">
        <v>62</v>
      </c>
      <c r="B62">
        <v>50112</v>
      </c>
    </row>
    <row r="63" spans="1:2" x14ac:dyDescent="0.25">
      <c r="A63" t="s">
        <v>63</v>
      </c>
      <c r="B63">
        <v>50120</v>
      </c>
    </row>
    <row r="64" spans="1:2" x14ac:dyDescent="0.25">
      <c r="A64" t="s">
        <v>64</v>
      </c>
      <c r="B64">
        <v>43653</v>
      </c>
    </row>
    <row r="65" spans="1:2" x14ac:dyDescent="0.25">
      <c r="A65" t="s">
        <v>65</v>
      </c>
      <c r="B65">
        <v>48678</v>
      </c>
    </row>
    <row r="66" spans="1:2" x14ac:dyDescent="0.25">
      <c r="A66" t="s">
        <v>66</v>
      </c>
      <c r="B66">
        <v>46177</v>
      </c>
    </row>
    <row r="67" spans="1:2" x14ac:dyDescent="0.25">
      <c r="A67" t="s">
        <v>67</v>
      </c>
      <c r="B67">
        <v>43661</v>
      </c>
    </row>
    <row r="68" spans="1:2" x14ac:dyDescent="0.25">
      <c r="A68" t="s">
        <v>68</v>
      </c>
      <c r="B68">
        <v>43679</v>
      </c>
    </row>
    <row r="69" spans="1:2" x14ac:dyDescent="0.25">
      <c r="A69" t="s">
        <v>69</v>
      </c>
      <c r="B69">
        <v>46508</v>
      </c>
    </row>
    <row r="70" spans="1:2" x14ac:dyDescent="0.25">
      <c r="A70" t="s">
        <v>70</v>
      </c>
      <c r="B70">
        <v>45856</v>
      </c>
    </row>
    <row r="71" spans="1:2" x14ac:dyDescent="0.25">
      <c r="A71" t="s">
        <v>71</v>
      </c>
      <c r="B71">
        <v>47787</v>
      </c>
    </row>
    <row r="72" spans="1:2" x14ac:dyDescent="0.25">
      <c r="A72" t="s">
        <v>72</v>
      </c>
      <c r="B72">
        <v>48470</v>
      </c>
    </row>
    <row r="73" spans="1:2" x14ac:dyDescent="0.25">
      <c r="A73" t="s">
        <v>73</v>
      </c>
      <c r="B73">
        <v>46755</v>
      </c>
    </row>
    <row r="74" spans="1:2" x14ac:dyDescent="0.25">
      <c r="A74" t="s">
        <v>74</v>
      </c>
      <c r="B74">
        <v>43687</v>
      </c>
    </row>
    <row r="75" spans="1:2" x14ac:dyDescent="0.25">
      <c r="A75" t="s">
        <v>75</v>
      </c>
      <c r="B75">
        <v>45252</v>
      </c>
    </row>
    <row r="76" spans="1:2" x14ac:dyDescent="0.25">
      <c r="A76" t="s">
        <v>76</v>
      </c>
      <c r="B76">
        <v>43695</v>
      </c>
    </row>
    <row r="77" spans="1:2" x14ac:dyDescent="0.25">
      <c r="A77" t="s">
        <v>77</v>
      </c>
      <c r="B77">
        <v>43703</v>
      </c>
    </row>
    <row r="78" spans="1:2" x14ac:dyDescent="0.25">
      <c r="A78" t="s">
        <v>78</v>
      </c>
      <c r="B78">
        <v>46946</v>
      </c>
    </row>
    <row r="79" spans="1:2" x14ac:dyDescent="0.25">
      <c r="A79" t="s">
        <v>79</v>
      </c>
      <c r="B79">
        <v>48314</v>
      </c>
    </row>
    <row r="80" spans="1:2" x14ac:dyDescent="0.25">
      <c r="A80" t="s">
        <v>80</v>
      </c>
      <c r="B80">
        <v>43711</v>
      </c>
    </row>
    <row r="81" spans="1:2" x14ac:dyDescent="0.25">
      <c r="A81" t="s">
        <v>81</v>
      </c>
      <c r="B81">
        <v>49833</v>
      </c>
    </row>
    <row r="82" spans="1:2" x14ac:dyDescent="0.25">
      <c r="A82" t="s">
        <v>82</v>
      </c>
      <c r="B82">
        <v>47175</v>
      </c>
    </row>
    <row r="83" spans="1:2" x14ac:dyDescent="0.25">
      <c r="A83" t="s">
        <v>83</v>
      </c>
      <c r="B83">
        <v>48793</v>
      </c>
    </row>
    <row r="84" spans="1:2" x14ac:dyDescent="0.25">
      <c r="A84" t="s">
        <v>84</v>
      </c>
      <c r="B84">
        <v>45260</v>
      </c>
    </row>
    <row r="85" spans="1:2" x14ac:dyDescent="0.25">
      <c r="A85" t="s">
        <v>85</v>
      </c>
      <c r="B85">
        <v>50419</v>
      </c>
    </row>
    <row r="86" spans="1:2" x14ac:dyDescent="0.25">
      <c r="A86" t="s">
        <v>86</v>
      </c>
      <c r="B86">
        <v>45278</v>
      </c>
    </row>
    <row r="87" spans="1:2" x14ac:dyDescent="0.25">
      <c r="A87" t="s">
        <v>87</v>
      </c>
      <c r="B87">
        <v>47258</v>
      </c>
    </row>
    <row r="88" spans="1:2" x14ac:dyDescent="0.25">
      <c r="A88" t="s">
        <v>88</v>
      </c>
      <c r="B88">
        <v>43729</v>
      </c>
    </row>
    <row r="89" spans="1:2" x14ac:dyDescent="0.25">
      <c r="A89" t="s">
        <v>89</v>
      </c>
      <c r="B89">
        <v>47829</v>
      </c>
    </row>
    <row r="90" spans="1:2" x14ac:dyDescent="0.25">
      <c r="A90" t="s">
        <v>90</v>
      </c>
      <c r="B90">
        <v>43737</v>
      </c>
    </row>
    <row r="91" spans="1:2" x14ac:dyDescent="0.25">
      <c r="A91" t="s">
        <v>91</v>
      </c>
      <c r="B91">
        <v>46714</v>
      </c>
    </row>
    <row r="92" spans="1:2" x14ac:dyDescent="0.25">
      <c r="A92" t="s">
        <v>92</v>
      </c>
      <c r="B92">
        <v>45286</v>
      </c>
    </row>
    <row r="93" spans="1:2" x14ac:dyDescent="0.25">
      <c r="A93" t="s">
        <v>93</v>
      </c>
      <c r="B93">
        <v>50138</v>
      </c>
    </row>
    <row r="94" spans="1:2" x14ac:dyDescent="0.25">
      <c r="A94" t="s">
        <v>94</v>
      </c>
      <c r="B94">
        <v>47183</v>
      </c>
    </row>
    <row r="95" spans="1:2" x14ac:dyDescent="0.25">
      <c r="A95" t="s">
        <v>95</v>
      </c>
      <c r="B95">
        <v>45294</v>
      </c>
    </row>
    <row r="96" spans="1:2" x14ac:dyDescent="0.25">
      <c r="A96" t="s">
        <v>96</v>
      </c>
      <c r="B96">
        <v>43745</v>
      </c>
    </row>
    <row r="97" spans="1:2" x14ac:dyDescent="0.25">
      <c r="A97" t="s">
        <v>97</v>
      </c>
      <c r="B97">
        <v>50534</v>
      </c>
    </row>
    <row r="98" spans="1:2" x14ac:dyDescent="0.25">
      <c r="A98" t="s">
        <v>98</v>
      </c>
      <c r="B98">
        <v>43752</v>
      </c>
    </row>
    <row r="99" spans="1:2" x14ac:dyDescent="0.25">
      <c r="A99" t="s">
        <v>99</v>
      </c>
      <c r="B99">
        <v>43760</v>
      </c>
    </row>
    <row r="100" spans="1:2" x14ac:dyDescent="0.25">
      <c r="A100" t="s">
        <v>100</v>
      </c>
      <c r="B100">
        <v>46284</v>
      </c>
    </row>
    <row r="101" spans="1:2" x14ac:dyDescent="0.25">
      <c r="A101" t="s">
        <v>101</v>
      </c>
      <c r="B101">
        <v>49601</v>
      </c>
    </row>
    <row r="102" spans="1:2" x14ac:dyDescent="0.25">
      <c r="A102" t="s">
        <v>102</v>
      </c>
      <c r="B102">
        <v>43778</v>
      </c>
    </row>
    <row r="103" spans="1:2" x14ac:dyDescent="0.25">
      <c r="A103" t="s">
        <v>103</v>
      </c>
      <c r="B103">
        <v>49411</v>
      </c>
    </row>
    <row r="104" spans="1:2" x14ac:dyDescent="0.25">
      <c r="A104" t="s">
        <v>104</v>
      </c>
      <c r="B104">
        <v>48132</v>
      </c>
    </row>
    <row r="105" spans="1:2" x14ac:dyDescent="0.25">
      <c r="A105" t="s">
        <v>105</v>
      </c>
      <c r="B105">
        <v>46326</v>
      </c>
    </row>
    <row r="106" spans="1:2" x14ac:dyDescent="0.25">
      <c r="A106" t="s">
        <v>106</v>
      </c>
      <c r="B106">
        <v>43794</v>
      </c>
    </row>
    <row r="107" spans="1:2" x14ac:dyDescent="0.25">
      <c r="A107" t="s">
        <v>107</v>
      </c>
      <c r="B107">
        <v>43786</v>
      </c>
    </row>
    <row r="108" spans="1:2" x14ac:dyDescent="0.25">
      <c r="A108" t="s">
        <v>108</v>
      </c>
      <c r="B108">
        <v>46391</v>
      </c>
    </row>
    <row r="109" spans="1:2" x14ac:dyDescent="0.25">
      <c r="A109" t="s">
        <v>109</v>
      </c>
      <c r="B109">
        <v>48488</v>
      </c>
    </row>
    <row r="110" spans="1:2" x14ac:dyDescent="0.25">
      <c r="A110" t="s">
        <v>110</v>
      </c>
      <c r="B110">
        <v>45302</v>
      </c>
    </row>
    <row r="111" spans="1:2" x14ac:dyDescent="0.25">
      <c r="A111" t="s">
        <v>111</v>
      </c>
      <c r="B111">
        <v>45310</v>
      </c>
    </row>
    <row r="112" spans="1:2" x14ac:dyDescent="0.25">
      <c r="A112" t="s">
        <v>112</v>
      </c>
      <c r="B112">
        <v>46516</v>
      </c>
    </row>
    <row r="113" spans="1:2" x14ac:dyDescent="0.25">
      <c r="A113" t="s">
        <v>113</v>
      </c>
      <c r="B113">
        <v>48140</v>
      </c>
    </row>
    <row r="114" spans="1:2" x14ac:dyDescent="0.25">
      <c r="A114" t="s">
        <v>114</v>
      </c>
      <c r="B114">
        <v>45328</v>
      </c>
    </row>
    <row r="115" spans="1:2" x14ac:dyDescent="0.25">
      <c r="A115" t="s">
        <v>115</v>
      </c>
      <c r="B115">
        <v>43802</v>
      </c>
    </row>
    <row r="116" spans="1:2" x14ac:dyDescent="0.25">
      <c r="A116" t="s">
        <v>116</v>
      </c>
      <c r="B116">
        <v>49312</v>
      </c>
    </row>
    <row r="117" spans="1:2" x14ac:dyDescent="0.25">
      <c r="A117" t="s">
        <v>117</v>
      </c>
      <c r="B117">
        <v>43810</v>
      </c>
    </row>
    <row r="118" spans="1:2" x14ac:dyDescent="0.25">
      <c r="A118" t="s">
        <v>118</v>
      </c>
      <c r="B118">
        <v>47548</v>
      </c>
    </row>
    <row r="119" spans="1:2" x14ac:dyDescent="0.25">
      <c r="A119" t="s">
        <v>119</v>
      </c>
      <c r="B119">
        <v>49320</v>
      </c>
    </row>
    <row r="120" spans="1:2" x14ac:dyDescent="0.25">
      <c r="A120" t="s">
        <v>120</v>
      </c>
      <c r="B120">
        <v>49981</v>
      </c>
    </row>
    <row r="121" spans="1:2" x14ac:dyDescent="0.25">
      <c r="A121" t="s">
        <v>121</v>
      </c>
      <c r="B121">
        <v>47431</v>
      </c>
    </row>
    <row r="122" spans="1:2" x14ac:dyDescent="0.25">
      <c r="A122" t="s">
        <v>122</v>
      </c>
      <c r="B122">
        <v>43828</v>
      </c>
    </row>
    <row r="123" spans="1:2" x14ac:dyDescent="0.25">
      <c r="A123" t="s">
        <v>123</v>
      </c>
      <c r="B123">
        <v>49999</v>
      </c>
    </row>
    <row r="124" spans="1:2" x14ac:dyDescent="0.25">
      <c r="A124" t="s">
        <v>124</v>
      </c>
      <c r="B124">
        <v>45336</v>
      </c>
    </row>
    <row r="125" spans="1:2" x14ac:dyDescent="0.25">
      <c r="A125" t="s">
        <v>125</v>
      </c>
      <c r="B125">
        <v>45344</v>
      </c>
    </row>
    <row r="126" spans="1:2" x14ac:dyDescent="0.25">
      <c r="A126" t="s">
        <v>126</v>
      </c>
      <c r="B126">
        <v>46433</v>
      </c>
    </row>
    <row r="127" spans="1:2" x14ac:dyDescent="0.25">
      <c r="A127" t="s">
        <v>127</v>
      </c>
      <c r="B127">
        <v>49429</v>
      </c>
    </row>
    <row r="128" spans="1:2" x14ac:dyDescent="0.25">
      <c r="A128" t="s">
        <v>128</v>
      </c>
      <c r="B128">
        <v>50351</v>
      </c>
    </row>
    <row r="129" spans="1:2" x14ac:dyDescent="0.25">
      <c r="A129" t="s">
        <v>129</v>
      </c>
      <c r="B129">
        <v>49189</v>
      </c>
    </row>
    <row r="130" spans="1:2" x14ac:dyDescent="0.25">
      <c r="A130" t="s">
        <v>130</v>
      </c>
      <c r="B130">
        <v>45351</v>
      </c>
    </row>
    <row r="131" spans="1:2" x14ac:dyDescent="0.25">
      <c r="A131" t="s">
        <v>131</v>
      </c>
      <c r="B131">
        <v>43836</v>
      </c>
    </row>
    <row r="132" spans="1:2" x14ac:dyDescent="0.25">
      <c r="A132" t="s">
        <v>132</v>
      </c>
      <c r="B132">
        <v>46557</v>
      </c>
    </row>
    <row r="133" spans="1:2" x14ac:dyDescent="0.25">
      <c r="A133" t="s">
        <v>133</v>
      </c>
      <c r="B133">
        <v>50542</v>
      </c>
    </row>
    <row r="134" spans="1:2" x14ac:dyDescent="0.25">
      <c r="A134" t="s">
        <v>134</v>
      </c>
      <c r="B134">
        <v>48934</v>
      </c>
    </row>
    <row r="135" spans="1:2" x14ac:dyDescent="0.25">
      <c r="A135" t="s">
        <v>135</v>
      </c>
      <c r="B135">
        <v>47837</v>
      </c>
    </row>
    <row r="136" spans="1:2" x14ac:dyDescent="0.25">
      <c r="A136" t="s">
        <v>136</v>
      </c>
      <c r="B136">
        <v>47928</v>
      </c>
    </row>
    <row r="137" spans="1:2" x14ac:dyDescent="0.25">
      <c r="A137" t="s">
        <v>137</v>
      </c>
      <c r="B137">
        <v>43844</v>
      </c>
    </row>
    <row r="138" spans="1:2" x14ac:dyDescent="0.25">
      <c r="A138" t="s">
        <v>138</v>
      </c>
      <c r="B138">
        <v>43851</v>
      </c>
    </row>
    <row r="139" spans="1:2" x14ac:dyDescent="0.25">
      <c r="A139" t="s">
        <v>139</v>
      </c>
      <c r="B139">
        <v>43869</v>
      </c>
    </row>
    <row r="140" spans="1:2" x14ac:dyDescent="0.25">
      <c r="A140" t="s">
        <v>140</v>
      </c>
      <c r="B140">
        <v>43877</v>
      </c>
    </row>
    <row r="141" spans="1:2" x14ac:dyDescent="0.25">
      <c r="A141" t="s">
        <v>141</v>
      </c>
      <c r="B141">
        <v>43885</v>
      </c>
    </row>
    <row r="142" spans="1:2" x14ac:dyDescent="0.25">
      <c r="A142" t="s">
        <v>142</v>
      </c>
      <c r="B142">
        <v>43893</v>
      </c>
    </row>
    <row r="143" spans="1:2" x14ac:dyDescent="0.25">
      <c r="A143" t="s">
        <v>143</v>
      </c>
      <c r="B143">
        <v>47027</v>
      </c>
    </row>
    <row r="144" spans="1:2" x14ac:dyDescent="0.25">
      <c r="A144" t="s">
        <v>144</v>
      </c>
      <c r="B144">
        <v>43901</v>
      </c>
    </row>
    <row r="145" spans="1:2" x14ac:dyDescent="0.25">
      <c r="A145" t="s">
        <v>145</v>
      </c>
      <c r="B145">
        <v>46409</v>
      </c>
    </row>
    <row r="146" spans="1:2" x14ac:dyDescent="0.25">
      <c r="A146" t="s">
        <v>146</v>
      </c>
      <c r="B146">
        <v>69682</v>
      </c>
    </row>
    <row r="147" spans="1:2" x14ac:dyDescent="0.25">
      <c r="A147" t="s">
        <v>147</v>
      </c>
      <c r="B147">
        <v>47688</v>
      </c>
    </row>
    <row r="148" spans="1:2" x14ac:dyDescent="0.25">
      <c r="A148" t="s">
        <v>148</v>
      </c>
      <c r="B148">
        <v>47845</v>
      </c>
    </row>
    <row r="149" spans="1:2" x14ac:dyDescent="0.25">
      <c r="A149" t="s">
        <v>149</v>
      </c>
      <c r="B149">
        <v>43919</v>
      </c>
    </row>
    <row r="150" spans="1:2" x14ac:dyDescent="0.25">
      <c r="A150" t="s">
        <v>150</v>
      </c>
      <c r="B150">
        <v>48835</v>
      </c>
    </row>
    <row r="151" spans="1:2" x14ac:dyDescent="0.25">
      <c r="A151" t="s">
        <v>151</v>
      </c>
      <c r="B151">
        <v>43927</v>
      </c>
    </row>
    <row r="152" spans="1:2" x14ac:dyDescent="0.25">
      <c r="A152" t="s">
        <v>152</v>
      </c>
      <c r="B152">
        <v>46037</v>
      </c>
    </row>
    <row r="153" spans="1:2" x14ac:dyDescent="0.25">
      <c r="A153" t="s">
        <v>153</v>
      </c>
      <c r="B153">
        <v>48512</v>
      </c>
    </row>
    <row r="154" spans="1:2" x14ac:dyDescent="0.25">
      <c r="A154" t="s">
        <v>154</v>
      </c>
      <c r="B154">
        <v>49122</v>
      </c>
    </row>
    <row r="155" spans="1:2" x14ac:dyDescent="0.25">
      <c r="A155" t="s">
        <v>155</v>
      </c>
      <c r="B155">
        <v>50674</v>
      </c>
    </row>
    <row r="156" spans="1:2" x14ac:dyDescent="0.25">
      <c r="A156" t="s">
        <v>156</v>
      </c>
      <c r="B156">
        <v>43935</v>
      </c>
    </row>
    <row r="157" spans="1:2" x14ac:dyDescent="0.25">
      <c r="A157" t="s">
        <v>157</v>
      </c>
      <c r="B157">
        <v>50617</v>
      </c>
    </row>
    <row r="158" spans="1:2" x14ac:dyDescent="0.25">
      <c r="A158" t="s">
        <v>158</v>
      </c>
      <c r="B158">
        <v>46094</v>
      </c>
    </row>
    <row r="159" spans="1:2" x14ac:dyDescent="0.25">
      <c r="A159" t="s">
        <v>159</v>
      </c>
      <c r="B159">
        <v>46789</v>
      </c>
    </row>
    <row r="160" spans="1:2" x14ac:dyDescent="0.25">
      <c r="A160" t="s">
        <v>160</v>
      </c>
      <c r="B160">
        <v>47795</v>
      </c>
    </row>
    <row r="161" spans="1:2" x14ac:dyDescent="0.25">
      <c r="A161" t="s">
        <v>161</v>
      </c>
      <c r="B161">
        <v>50625</v>
      </c>
    </row>
    <row r="162" spans="1:2" x14ac:dyDescent="0.25">
      <c r="A162" t="s">
        <v>162</v>
      </c>
      <c r="B162">
        <v>48413</v>
      </c>
    </row>
    <row r="163" spans="1:2" x14ac:dyDescent="0.25">
      <c r="A163" t="s">
        <v>163</v>
      </c>
      <c r="B163">
        <v>45773</v>
      </c>
    </row>
    <row r="164" spans="1:2" x14ac:dyDescent="0.25">
      <c r="A164" t="s">
        <v>164</v>
      </c>
      <c r="B164">
        <v>50682</v>
      </c>
    </row>
    <row r="165" spans="1:2" x14ac:dyDescent="0.25">
      <c r="A165" t="s">
        <v>165</v>
      </c>
      <c r="B165">
        <v>43943</v>
      </c>
    </row>
    <row r="166" spans="1:2" x14ac:dyDescent="0.25">
      <c r="A166" t="s">
        <v>166</v>
      </c>
      <c r="B166">
        <v>43950</v>
      </c>
    </row>
    <row r="167" spans="1:2" x14ac:dyDescent="0.25">
      <c r="A167" t="s">
        <v>167</v>
      </c>
      <c r="B167">
        <v>47050</v>
      </c>
    </row>
    <row r="168" spans="1:2" x14ac:dyDescent="0.25">
      <c r="A168" t="s">
        <v>168</v>
      </c>
      <c r="B168">
        <v>50328</v>
      </c>
    </row>
    <row r="169" spans="1:2" x14ac:dyDescent="0.25">
      <c r="A169" t="s">
        <v>169</v>
      </c>
      <c r="B169">
        <v>43968</v>
      </c>
    </row>
    <row r="170" spans="1:2" x14ac:dyDescent="0.25">
      <c r="A170" t="s">
        <v>170</v>
      </c>
      <c r="B170">
        <v>46102</v>
      </c>
    </row>
    <row r="171" spans="1:2" x14ac:dyDescent="0.25">
      <c r="A171" t="s">
        <v>171</v>
      </c>
      <c r="B171">
        <v>47621</v>
      </c>
    </row>
    <row r="172" spans="1:2" x14ac:dyDescent="0.25">
      <c r="A172" t="s">
        <v>172</v>
      </c>
      <c r="B172">
        <v>46870</v>
      </c>
    </row>
    <row r="173" spans="1:2" x14ac:dyDescent="0.25">
      <c r="A173" t="s">
        <v>173</v>
      </c>
      <c r="B173">
        <v>47936</v>
      </c>
    </row>
    <row r="174" spans="1:2" x14ac:dyDescent="0.25">
      <c r="A174" t="s">
        <v>174</v>
      </c>
      <c r="B174">
        <v>49775</v>
      </c>
    </row>
    <row r="175" spans="1:2" x14ac:dyDescent="0.25">
      <c r="A175" t="s">
        <v>175</v>
      </c>
      <c r="B175">
        <v>49841</v>
      </c>
    </row>
    <row r="176" spans="1:2" x14ac:dyDescent="0.25">
      <c r="A176" t="s">
        <v>176</v>
      </c>
      <c r="B176">
        <v>45369</v>
      </c>
    </row>
    <row r="177" spans="1:2" x14ac:dyDescent="0.25">
      <c r="A177" t="s">
        <v>177</v>
      </c>
      <c r="B177">
        <v>43976</v>
      </c>
    </row>
    <row r="178" spans="1:2" x14ac:dyDescent="0.25">
      <c r="A178" t="s">
        <v>178</v>
      </c>
      <c r="B178">
        <v>47068</v>
      </c>
    </row>
    <row r="179" spans="1:2" x14ac:dyDescent="0.25">
      <c r="A179" t="s">
        <v>179</v>
      </c>
      <c r="B179">
        <v>46045</v>
      </c>
    </row>
    <row r="180" spans="1:2" x14ac:dyDescent="0.25">
      <c r="A180" t="s">
        <v>180</v>
      </c>
      <c r="B180">
        <v>45914</v>
      </c>
    </row>
    <row r="181" spans="1:2" x14ac:dyDescent="0.25">
      <c r="A181" t="s">
        <v>181</v>
      </c>
      <c r="B181">
        <v>46334</v>
      </c>
    </row>
    <row r="182" spans="1:2" x14ac:dyDescent="0.25">
      <c r="A182" t="s">
        <v>182</v>
      </c>
      <c r="B182">
        <v>49197</v>
      </c>
    </row>
    <row r="183" spans="1:2" x14ac:dyDescent="0.25">
      <c r="A183" t="s">
        <v>183</v>
      </c>
      <c r="B183">
        <v>43984</v>
      </c>
    </row>
    <row r="184" spans="1:2" x14ac:dyDescent="0.25">
      <c r="A184" t="s">
        <v>184</v>
      </c>
      <c r="B184">
        <v>47332</v>
      </c>
    </row>
    <row r="185" spans="1:2" x14ac:dyDescent="0.25">
      <c r="A185" t="s">
        <v>185</v>
      </c>
      <c r="B185">
        <v>48157</v>
      </c>
    </row>
    <row r="186" spans="1:2" x14ac:dyDescent="0.25">
      <c r="A186" t="s">
        <v>186</v>
      </c>
      <c r="B186">
        <v>47340</v>
      </c>
    </row>
    <row r="187" spans="1:2" x14ac:dyDescent="0.25">
      <c r="A187" t="s">
        <v>187</v>
      </c>
      <c r="B187">
        <v>50484</v>
      </c>
    </row>
    <row r="188" spans="1:2" x14ac:dyDescent="0.25">
      <c r="A188" t="s">
        <v>188</v>
      </c>
      <c r="B188">
        <v>49783</v>
      </c>
    </row>
    <row r="189" spans="1:2" x14ac:dyDescent="0.25">
      <c r="A189" t="s">
        <v>189</v>
      </c>
      <c r="B189">
        <v>48595</v>
      </c>
    </row>
    <row r="190" spans="1:2" x14ac:dyDescent="0.25">
      <c r="A190" t="s">
        <v>190</v>
      </c>
      <c r="B190">
        <v>43992</v>
      </c>
    </row>
    <row r="191" spans="1:2" x14ac:dyDescent="0.25">
      <c r="A191" t="s">
        <v>191</v>
      </c>
      <c r="B191">
        <v>44008</v>
      </c>
    </row>
    <row r="192" spans="1:2" x14ac:dyDescent="0.25">
      <c r="A192" t="s">
        <v>192</v>
      </c>
      <c r="B192">
        <v>48843</v>
      </c>
    </row>
    <row r="193" spans="1:2" x14ac:dyDescent="0.25">
      <c r="A193" t="s">
        <v>193</v>
      </c>
      <c r="B193">
        <v>46649</v>
      </c>
    </row>
    <row r="194" spans="1:2" x14ac:dyDescent="0.25">
      <c r="A194" t="s">
        <v>194</v>
      </c>
      <c r="B194">
        <v>47852</v>
      </c>
    </row>
    <row r="195" spans="1:2" x14ac:dyDescent="0.25">
      <c r="A195" t="s">
        <v>195</v>
      </c>
      <c r="B195">
        <v>44016</v>
      </c>
    </row>
    <row r="196" spans="1:2" x14ac:dyDescent="0.25">
      <c r="A196" t="s">
        <v>196</v>
      </c>
      <c r="B196">
        <v>50492</v>
      </c>
    </row>
    <row r="197" spans="1:2" x14ac:dyDescent="0.25">
      <c r="A197" t="s">
        <v>197</v>
      </c>
      <c r="B197">
        <v>46961</v>
      </c>
    </row>
    <row r="198" spans="1:2" x14ac:dyDescent="0.25">
      <c r="A198" t="s">
        <v>198</v>
      </c>
      <c r="B198">
        <v>44024</v>
      </c>
    </row>
    <row r="199" spans="1:2" x14ac:dyDescent="0.25">
      <c r="A199" t="s">
        <v>199</v>
      </c>
      <c r="B199">
        <v>65680</v>
      </c>
    </row>
    <row r="200" spans="1:2" x14ac:dyDescent="0.25">
      <c r="A200" t="s">
        <v>200</v>
      </c>
      <c r="B200">
        <v>44032</v>
      </c>
    </row>
    <row r="201" spans="1:2" x14ac:dyDescent="0.25">
      <c r="A201" t="s">
        <v>201</v>
      </c>
      <c r="B201">
        <v>50278</v>
      </c>
    </row>
    <row r="202" spans="1:2" x14ac:dyDescent="0.25">
      <c r="A202" t="s">
        <v>202</v>
      </c>
      <c r="B202">
        <v>44040</v>
      </c>
    </row>
    <row r="203" spans="1:2" x14ac:dyDescent="0.25">
      <c r="A203" t="s">
        <v>203</v>
      </c>
      <c r="B203">
        <v>44057</v>
      </c>
    </row>
    <row r="204" spans="1:2" x14ac:dyDescent="0.25">
      <c r="A204" t="s">
        <v>204</v>
      </c>
      <c r="B204">
        <v>48942</v>
      </c>
    </row>
    <row r="205" spans="1:2" x14ac:dyDescent="0.25">
      <c r="A205" t="s">
        <v>205</v>
      </c>
      <c r="B205">
        <v>45377</v>
      </c>
    </row>
    <row r="206" spans="1:2" x14ac:dyDescent="0.25">
      <c r="A206" t="s">
        <v>206</v>
      </c>
      <c r="B206">
        <v>45385</v>
      </c>
    </row>
    <row r="207" spans="1:2" x14ac:dyDescent="0.25">
      <c r="A207" t="s">
        <v>207</v>
      </c>
      <c r="B207">
        <v>44065</v>
      </c>
    </row>
    <row r="208" spans="1:2" x14ac:dyDescent="0.25">
      <c r="A208" t="s">
        <v>208</v>
      </c>
      <c r="B208">
        <v>46342</v>
      </c>
    </row>
    <row r="209" spans="1:2" x14ac:dyDescent="0.25">
      <c r="A209" t="s">
        <v>209</v>
      </c>
      <c r="B209">
        <v>46193</v>
      </c>
    </row>
    <row r="210" spans="1:2" x14ac:dyDescent="0.25">
      <c r="A210" t="s">
        <v>210</v>
      </c>
      <c r="B210">
        <v>45864</v>
      </c>
    </row>
    <row r="211" spans="1:2" x14ac:dyDescent="0.25">
      <c r="A211" t="s">
        <v>211</v>
      </c>
      <c r="B211">
        <v>44073</v>
      </c>
    </row>
    <row r="212" spans="1:2" x14ac:dyDescent="0.25">
      <c r="A212" t="s">
        <v>212</v>
      </c>
      <c r="B212">
        <v>45393</v>
      </c>
    </row>
    <row r="213" spans="1:2" x14ac:dyDescent="0.25">
      <c r="A213" t="s">
        <v>213</v>
      </c>
      <c r="B213">
        <v>49619</v>
      </c>
    </row>
    <row r="214" spans="1:2" x14ac:dyDescent="0.25">
      <c r="A214" t="s">
        <v>214</v>
      </c>
      <c r="B214">
        <v>50013</v>
      </c>
    </row>
    <row r="215" spans="1:2" x14ac:dyDescent="0.25">
      <c r="A215" t="s">
        <v>215</v>
      </c>
      <c r="B215">
        <v>50559</v>
      </c>
    </row>
    <row r="216" spans="1:2" x14ac:dyDescent="0.25">
      <c r="A216" t="s">
        <v>216</v>
      </c>
      <c r="B216">
        <v>47266</v>
      </c>
    </row>
    <row r="217" spans="1:2" x14ac:dyDescent="0.25">
      <c r="A217" t="s">
        <v>217</v>
      </c>
      <c r="B217">
        <v>45401</v>
      </c>
    </row>
    <row r="218" spans="1:2" x14ac:dyDescent="0.25">
      <c r="A218" t="s">
        <v>218</v>
      </c>
      <c r="B218">
        <v>46235</v>
      </c>
    </row>
    <row r="219" spans="1:2" x14ac:dyDescent="0.25">
      <c r="A219" t="s">
        <v>219</v>
      </c>
      <c r="B219">
        <v>44099</v>
      </c>
    </row>
    <row r="220" spans="1:2" x14ac:dyDescent="0.25">
      <c r="A220" t="s">
        <v>220</v>
      </c>
      <c r="B220">
        <v>46979</v>
      </c>
    </row>
    <row r="221" spans="1:2" x14ac:dyDescent="0.25">
      <c r="A221" t="s">
        <v>221</v>
      </c>
      <c r="B221">
        <v>44107</v>
      </c>
    </row>
    <row r="222" spans="1:2" x14ac:dyDescent="0.25">
      <c r="A222" t="s">
        <v>222</v>
      </c>
      <c r="B222">
        <v>46953</v>
      </c>
    </row>
    <row r="223" spans="1:2" x14ac:dyDescent="0.25">
      <c r="A223" t="s">
        <v>223</v>
      </c>
      <c r="B223">
        <v>47498</v>
      </c>
    </row>
    <row r="224" spans="1:2" x14ac:dyDescent="0.25">
      <c r="A224" t="s">
        <v>224</v>
      </c>
      <c r="B224">
        <v>49791</v>
      </c>
    </row>
    <row r="225" spans="1:2" x14ac:dyDescent="0.25">
      <c r="A225" t="s">
        <v>225</v>
      </c>
      <c r="B225">
        <v>45245</v>
      </c>
    </row>
    <row r="226" spans="1:2" x14ac:dyDescent="0.25">
      <c r="A226" t="s">
        <v>226</v>
      </c>
      <c r="B226">
        <v>44115</v>
      </c>
    </row>
    <row r="227" spans="1:2" x14ac:dyDescent="0.25">
      <c r="A227" t="s">
        <v>227</v>
      </c>
      <c r="B227">
        <v>45419</v>
      </c>
    </row>
    <row r="228" spans="1:2" x14ac:dyDescent="0.25">
      <c r="A228" t="s">
        <v>228</v>
      </c>
      <c r="B228">
        <v>48496</v>
      </c>
    </row>
    <row r="229" spans="1:2" x14ac:dyDescent="0.25">
      <c r="A229" t="s">
        <v>229</v>
      </c>
      <c r="B229">
        <v>48801</v>
      </c>
    </row>
    <row r="230" spans="1:2" x14ac:dyDescent="0.25">
      <c r="A230" t="s">
        <v>230</v>
      </c>
      <c r="B230">
        <v>47019</v>
      </c>
    </row>
    <row r="231" spans="1:2" x14ac:dyDescent="0.25">
      <c r="A231" t="s">
        <v>231</v>
      </c>
      <c r="B231">
        <v>44123</v>
      </c>
    </row>
    <row r="232" spans="1:2" x14ac:dyDescent="0.25">
      <c r="A232" t="s">
        <v>232</v>
      </c>
      <c r="B232">
        <v>45823</v>
      </c>
    </row>
    <row r="233" spans="1:2" x14ac:dyDescent="0.25">
      <c r="A233" t="s">
        <v>233</v>
      </c>
      <c r="B233">
        <v>47571</v>
      </c>
    </row>
    <row r="234" spans="1:2" x14ac:dyDescent="0.25">
      <c r="A234" t="s">
        <v>234</v>
      </c>
      <c r="B234">
        <v>49700</v>
      </c>
    </row>
    <row r="235" spans="1:2" x14ac:dyDescent="0.25">
      <c r="A235" t="s">
        <v>235</v>
      </c>
      <c r="B235">
        <v>50161</v>
      </c>
    </row>
    <row r="236" spans="1:2" x14ac:dyDescent="0.25">
      <c r="A236" t="s">
        <v>236</v>
      </c>
      <c r="B236">
        <v>45427</v>
      </c>
    </row>
    <row r="237" spans="1:2" x14ac:dyDescent="0.25">
      <c r="A237" t="s">
        <v>237</v>
      </c>
      <c r="B237">
        <v>48751</v>
      </c>
    </row>
    <row r="238" spans="1:2" x14ac:dyDescent="0.25">
      <c r="A238" t="s">
        <v>238</v>
      </c>
      <c r="B238">
        <v>50021</v>
      </c>
    </row>
    <row r="239" spans="1:2" x14ac:dyDescent="0.25">
      <c r="A239" t="s">
        <v>239</v>
      </c>
      <c r="B239">
        <v>49502</v>
      </c>
    </row>
    <row r="240" spans="1:2" x14ac:dyDescent="0.25">
      <c r="A240" t="s">
        <v>240</v>
      </c>
      <c r="B240">
        <v>44131</v>
      </c>
    </row>
    <row r="241" spans="1:2" x14ac:dyDescent="0.25">
      <c r="A241" t="s">
        <v>241</v>
      </c>
      <c r="B241">
        <v>46565</v>
      </c>
    </row>
    <row r="242" spans="1:2" x14ac:dyDescent="0.25">
      <c r="A242" t="s">
        <v>242</v>
      </c>
      <c r="B242">
        <v>47803</v>
      </c>
    </row>
    <row r="243" spans="1:2" x14ac:dyDescent="0.25">
      <c r="A243" t="s">
        <v>243</v>
      </c>
      <c r="B243">
        <v>45435</v>
      </c>
    </row>
    <row r="244" spans="1:2" x14ac:dyDescent="0.25">
      <c r="A244" t="s">
        <v>244</v>
      </c>
      <c r="B244">
        <v>48082</v>
      </c>
    </row>
    <row r="245" spans="1:2" x14ac:dyDescent="0.25">
      <c r="A245" t="s">
        <v>245</v>
      </c>
      <c r="B245">
        <v>50286</v>
      </c>
    </row>
    <row r="246" spans="1:2" x14ac:dyDescent="0.25">
      <c r="A246" t="s">
        <v>246</v>
      </c>
      <c r="B246">
        <v>44149</v>
      </c>
    </row>
    <row r="247" spans="1:2" x14ac:dyDescent="0.25">
      <c r="A247" t="s">
        <v>247</v>
      </c>
      <c r="B247">
        <v>49809</v>
      </c>
    </row>
    <row r="248" spans="1:2" x14ac:dyDescent="0.25">
      <c r="A248" t="s">
        <v>248</v>
      </c>
      <c r="B248">
        <v>44156</v>
      </c>
    </row>
    <row r="249" spans="1:2" x14ac:dyDescent="0.25">
      <c r="A249" t="s">
        <v>249</v>
      </c>
      <c r="B249">
        <v>49858</v>
      </c>
    </row>
    <row r="250" spans="1:2" x14ac:dyDescent="0.25">
      <c r="A250" t="s">
        <v>250</v>
      </c>
      <c r="B250">
        <v>48322</v>
      </c>
    </row>
    <row r="251" spans="1:2" x14ac:dyDescent="0.25">
      <c r="A251" t="s">
        <v>251</v>
      </c>
      <c r="B251">
        <v>49205</v>
      </c>
    </row>
    <row r="252" spans="1:2" x14ac:dyDescent="0.25">
      <c r="A252" t="s">
        <v>252</v>
      </c>
      <c r="B252">
        <v>45872</v>
      </c>
    </row>
    <row r="253" spans="1:2" x14ac:dyDescent="0.25">
      <c r="A253" t="s">
        <v>253</v>
      </c>
      <c r="B253">
        <v>48256</v>
      </c>
    </row>
    <row r="254" spans="1:2" x14ac:dyDescent="0.25">
      <c r="A254" t="s">
        <v>254</v>
      </c>
      <c r="B254">
        <v>48686</v>
      </c>
    </row>
    <row r="255" spans="1:2" x14ac:dyDescent="0.25">
      <c r="A255" t="s">
        <v>255</v>
      </c>
      <c r="B255">
        <v>49338</v>
      </c>
    </row>
    <row r="256" spans="1:2" x14ac:dyDescent="0.25">
      <c r="A256" t="s">
        <v>256</v>
      </c>
      <c r="B256">
        <v>47985</v>
      </c>
    </row>
    <row r="257" spans="1:2" x14ac:dyDescent="0.25">
      <c r="A257" t="s">
        <v>257</v>
      </c>
      <c r="B257">
        <v>48264</v>
      </c>
    </row>
    <row r="258" spans="1:2" x14ac:dyDescent="0.25">
      <c r="A258" t="s">
        <v>258</v>
      </c>
      <c r="B258">
        <v>50179</v>
      </c>
    </row>
    <row r="259" spans="1:2" x14ac:dyDescent="0.25">
      <c r="A259" t="s">
        <v>259</v>
      </c>
      <c r="B259">
        <v>49346</v>
      </c>
    </row>
    <row r="260" spans="1:2" x14ac:dyDescent="0.25">
      <c r="A260" t="s">
        <v>260</v>
      </c>
      <c r="B260">
        <v>47191</v>
      </c>
    </row>
    <row r="261" spans="1:2" x14ac:dyDescent="0.25">
      <c r="A261" t="s">
        <v>261</v>
      </c>
      <c r="B261">
        <v>44164</v>
      </c>
    </row>
    <row r="262" spans="1:2" x14ac:dyDescent="0.25">
      <c r="A262" t="s">
        <v>262</v>
      </c>
      <c r="B262">
        <v>44172</v>
      </c>
    </row>
    <row r="263" spans="1:2" x14ac:dyDescent="0.25">
      <c r="A263" t="s">
        <v>263</v>
      </c>
      <c r="B263">
        <v>44180</v>
      </c>
    </row>
    <row r="264" spans="1:2" x14ac:dyDescent="0.25">
      <c r="A264" t="s">
        <v>264</v>
      </c>
      <c r="B264">
        <v>48165</v>
      </c>
    </row>
    <row r="265" spans="1:2" x14ac:dyDescent="0.25">
      <c r="A265" t="s">
        <v>265</v>
      </c>
      <c r="B265">
        <v>50435</v>
      </c>
    </row>
    <row r="266" spans="1:2" x14ac:dyDescent="0.25">
      <c r="A266" t="s">
        <v>266</v>
      </c>
      <c r="B266">
        <v>47878</v>
      </c>
    </row>
    <row r="267" spans="1:2" x14ac:dyDescent="0.25">
      <c r="A267" t="s">
        <v>267</v>
      </c>
      <c r="B267">
        <v>50245</v>
      </c>
    </row>
    <row r="268" spans="1:2" x14ac:dyDescent="0.25">
      <c r="A268" t="s">
        <v>268</v>
      </c>
      <c r="B268">
        <v>49866</v>
      </c>
    </row>
    <row r="269" spans="1:2" x14ac:dyDescent="0.25">
      <c r="A269" t="s">
        <v>269</v>
      </c>
      <c r="B269">
        <v>50690</v>
      </c>
    </row>
    <row r="270" spans="1:2" x14ac:dyDescent="0.25">
      <c r="A270" t="s">
        <v>270</v>
      </c>
      <c r="B270">
        <v>50187</v>
      </c>
    </row>
    <row r="271" spans="1:2" x14ac:dyDescent="0.25">
      <c r="A271" t="s">
        <v>271</v>
      </c>
      <c r="B271">
        <v>44198</v>
      </c>
    </row>
    <row r="272" spans="1:2" x14ac:dyDescent="0.25">
      <c r="A272" t="s">
        <v>272</v>
      </c>
      <c r="B272">
        <v>47993</v>
      </c>
    </row>
    <row r="273" spans="1:2" x14ac:dyDescent="0.25">
      <c r="A273" t="s">
        <v>273</v>
      </c>
      <c r="B273">
        <v>46110</v>
      </c>
    </row>
    <row r="274" spans="1:2" x14ac:dyDescent="0.25">
      <c r="A274" t="s">
        <v>274</v>
      </c>
      <c r="B274">
        <v>49569</v>
      </c>
    </row>
    <row r="275" spans="1:2" x14ac:dyDescent="0.25">
      <c r="A275" t="s">
        <v>275</v>
      </c>
      <c r="B275">
        <v>44206</v>
      </c>
    </row>
    <row r="276" spans="1:2" x14ac:dyDescent="0.25">
      <c r="A276" t="s">
        <v>276</v>
      </c>
      <c r="B276">
        <v>44214</v>
      </c>
    </row>
    <row r="277" spans="1:2" x14ac:dyDescent="0.25">
      <c r="A277" t="s">
        <v>277</v>
      </c>
      <c r="B277">
        <v>45443</v>
      </c>
    </row>
    <row r="278" spans="1:2" x14ac:dyDescent="0.25">
      <c r="A278" t="s">
        <v>278</v>
      </c>
      <c r="B278">
        <v>49353</v>
      </c>
    </row>
    <row r="279" spans="1:2" x14ac:dyDescent="0.25">
      <c r="A279" t="s">
        <v>279</v>
      </c>
      <c r="B279">
        <v>49437</v>
      </c>
    </row>
    <row r="280" spans="1:2" x14ac:dyDescent="0.25">
      <c r="A280" t="s">
        <v>280</v>
      </c>
      <c r="B280">
        <v>47449</v>
      </c>
    </row>
    <row r="281" spans="1:2" x14ac:dyDescent="0.25">
      <c r="A281" t="s">
        <v>281</v>
      </c>
      <c r="B281">
        <v>47589</v>
      </c>
    </row>
    <row r="282" spans="1:2" x14ac:dyDescent="0.25">
      <c r="A282" t="s">
        <v>282</v>
      </c>
      <c r="B282">
        <v>50195</v>
      </c>
    </row>
    <row r="283" spans="1:2" x14ac:dyDescent="0.25">
      <c r="A283" t="s">
        <v>283</v>
      </c>
      <c r="B283">
        <v>46888</v>
      </c>
    </row>
    <row r="284" spans="1:2" x14ac:dyDescent="0.25">
      <c r="A284" t="s">
        <v>284</v>
      </c>
      <c r="B284">
        <v>48009</v>
      </c>
    </row>
    <row r="285" spans="1:2" x14ac:dyDescent="0.25">
      <c r="A285" t="s">
        <v>285</v>
      </c>
      <c r="B285">
        <v>48017</v>
      </c>
    </row>
    <row r="286" spans="1:2" x14ac:dyDescent="0.25">
      <c r="A286" t="s">
        <v>286</v>
      </c>
      <c r="B286">
        <v>44222</v>
      </c>
    </row>
    <row r="287" spans="1:2" x14ac:dyDescent="0.25">
      <c r="A287" t="s">
        <v>287</v>
      </c>
      <c r="B287">
        <v>50369</v>
      </c>
    </row>
    <row r="288" spans="1:2" x14ac:dyDescent="0.25">
      <c r="A288" t="s">
        <v>288</v>
      </c>
      <c r="B288">
        <v>45450</v>
      </c>
    </row>
    <row r="289" spans="1:2" x14ac:dyDescent="0.25">
      <c r="A289" t="s">
        <v>289</v>
      </c>
      <c r="B289">
        <v>50443</v>
      </c>
    </row>
    <row r="290" spans="1:2" x14ac:dyDescent="0.25">
      <c r="A290" t="s">
        <v>290</v>
      </c>
      <c r="B290">
        <v>44230</v>
      </c>
    </row>
    <row r="291" spans="1:2" x14ac:dyDescent="0.25">
      <c r="A291" t="s">
        <v>291</v>
      </c>
      <c r="B291">
        <v>49080</v>
      </c>
    </row>
    <row r="292" spans="1:2" x14ac:dyDescent="0.25">
      <c r="A292" t="s">
        <v>292</v>
      </c>
      <c r="B292">
        <v>44248</v>
      </c>
    </row>
    <row r="293" spans="1:2" x14ac:dyDescent="0.25">
      <c r="A293" t="s">
        <v>293</v>
      </c>
      <c r="B293">
        <v>44255</v>
      </c>
    </row>
    <row r="294" spans="1:2" x14ac:dyDescent="0.25">
      <c r="A294" t="s">
        <v>294</v>
      </c>
      <c r="B294">
        <v>44263</v>
      </c>
    </row>
    <row r="295" spans="1:2" x14ac:dyDescent="0.25">
      <c r="A295" t="s">
        <v>295</v>
      </c>
      <c r="B295">
        <v>50203</v>
      </c>
    </row>
    <row r="296" spans="1:2" x14ac:dyDescent="0.25">
      <c r="A296" t="s">
        <v>296</v>
      </c>
      <c r="B296">
        <v>45468</v>
      </c>
    </row>
    <row r="297" spans="1:2" x14ac:dyDescent="0.25">
      <c r="A297" t="s">
        <v>297</v>
      </c>
      <c r="B297">
        <v>49874</v>
      </c>
    </row>
    <row r="298" spans="1:2" x14ac:dyDescent="0.25">
      <c r="A298" t="s">
        <v>298</v>
      </c>
      <c r="B298">
        <v>44271</v>
      </c>
    </row>
    <row r="299" spans="1:2" x14ac:dyDescent="0.25">
      <c r="A299" t="s">
        <v>299</v>
      </c>
      <c r="B299">
        <v>48330</v>
      </c>
    </row>
    <row r="300" spans="1:2" x14ac:dyDescent="0.25">
      <c r="A300" t="s">
        <v>300</v>
      </c>
      <c r="B300">
        <v>49445</v>
      </c>
    </row>
    <row r="301" spans="1:2" x14ac:dyDescent="0.25">
      <c r="A301" t="s">
        <v>301</v>
      </c>
      <c r="B301">
        <v>47639</v>
      </c>
    </row>
    <row r="302" spans="1:2" x14ac:dyDescent="0.25">
      <c r="A302" t="s">
        <v>302</v>
      </c>
      <c r="B302">
        <v>48702</v>
      </c>
    </row>
    <row r="303" spans="1:2" x14ac:dyDescent="0.25">
      <c r="A303" t="s">
        <v>303</v>
      </c>
      <c r="B303">
        <v>44289</v>
      </c>
    </row>
    <row r="304" spans="1:2" x14ac:dyDescent="0.25">
      <c r="A304" t="s">
        <v>304</v>
      </c>
      <c r="B304">
        <v>46128</v>
      </c>
    </row>
    <row r="305" spans="1:2" x14ac:dyDescent="0.25">
      <c r="A305" t="s">
        <v>305</v>
      </c>
      <c r="B305">
        <v>47886</v>
      </c>
    </row>
    <row r="306" spans="1:2" x14ac:dyDescent="0.25">
      <c r="A306" t="s">
        <v>306</v>
      </c>
      <c r="B306">
        <v>49452</v>
      </c>
    </row>
    <row r="307" spans="1:2" x14ac:dyDescent="0.25">
      <c r="A307" t="s">
        <v>307</v>
      </c>
      <c r="B307">
        <v>48272</v>
      </c>
    </row>
    <row r="308" spans="1:2" x14ac:dyDescent="0.25">
      <c r="A308" t="s">
        <v>308</v>
      </c>
      <c r="B308">
        <v>442</v>
      </c>
    </row>
    <row r="309" spans="1:2" x14ac:dyDescent="0.25">
      <c r="A309" t="s">
        <v>309</v>
      </c>
      <c r="B309">
        <v>50005</v>
      </c>
    </row>
    <row r="310" spans="1:2" x14ac:dyDescent="0.25">
      <c r="A310" t="s">
        <v>310</v>
      </c>
      <c r="B310">
        <v>44297</v>
      </c>
    </row>
    <row r="311" spans="1:2" x14ac:dyDescent="0.25">
      <c r="A311" t="s">
        <v>311</v>
      </c>
      <c r="B311">
        <v>44305</v>
      </c>
    </row>
    <row r="312" spans="1:2" x14ac:dyDescent="0.25">
      <c r="A312" t="s">
        <v>312</v>
      </c>
      <c r="B312">
        <v>45831</v>
      </c>
    </row>
    <row r="313" spans="1:2" x14ac:dyDescent="0.25">
      <c r="A313" t="s">
        <v>313</v>
      </c>
      <c r="B313">
        <v>50211</v>
      </c>
    </row>
    <row r="314" spans="1:2" x14ac:dyDescent="0.25">
      <c r="A314" t="s">
        <v>314</v>
      </c>
      <c r="B314">
        <v>46805</v>
      </c>
    </row>
    <row r="315" spans="1:2" x14ac:dyDescent="0.25">
      <c r="A315" t="s">
        <v>315</v>
      </c>
      <c r="B315">
        <v>44313</v>
      </c>
    </row>
    <row r="316" spans="1:2" x14ac:dyDescent="0.25">
      <c r="A316" t="s">
        <v>316</v>
      </c>
      <c r="B316">
        <v>44321</v>
      </c>
    </row>
    <row r="317" spans="1:2" x14ac:dyDescent="0.25">
      <c r="A317" t="s">
        <v>317</v>
      </c>
      <c r="B317">
        <v>44339</v>
      </c>
    </row>
    <row r="318" spans="1:2" x14ac:dyDescent="0.25">
      <c r="A318" t="s">
        <v>318</v>
      </c>
      <c r="B318">
        <v>48553</v>
      </c>
    </row>
    <row r="319" spans="1:2" x14ac:dyDescent="0.25">
      <c r="A319" t="s">
        <v>319</v>
      </c>
      <c r="B319">
        <v>49882</v>
      </c>
    </row>
    <row r="320" spans="1:2" x14ac:dyDescent="0.25">
      <c r="A320" t="s">
        <v>320</v>
      </c>
      <c r="B320">
        <v>44347</v>
      </c>
    </row>
    <row r="321" spans="1:2" x14ac:dyDescent="0.25">
      <c r="A321" t="s">
        <v>321</v>
      </c>
      <c r="B321">
        <v>45476</v>
      </c>
    </row>
    <row r="322" spans="1:2" x14ac:dyDescent="0.25">
      <c r="A322" t="s">
        <v>322</v>
      </c>
      <c r="B322">
        <v>50450</v>
      </c>
    </row>
    <row r="323" spans="1:2" x14ac:dyDescent="0.25">
      <c r="A323" t="s">
        <v>323</v>
      </c>
      <c r="B323">
        <v>44354</v>
      </c>
    </row>
    <row r="324" spans="1:2" x14ac:dyDescent="0.25">
      <c r="A324" t="s">
        <v>324</v>
      </c>
      <c r="B324">
        <v>50153</v>
      </c>
    </row>
    <row r="325" spans="1:2" x14ac:dyDescent="0.25">
      <c r="A325" t="s">
        <v>325</v>
      </c>
      <c r="B325">
        <v>44362</v>
      </c>
    </row>
    <row r="326" spans="1:2" x14ac:dyDescent="0.25">
      <c r="A326" t="s">
        <v>326</v>
      </c>
      <c r="B326">
        <v>44370</v>
      </c>
    </row>
    <row r="327" spans="1:2" x14ac:dyDescent="0.25">
      <c r="A327" t="s">
        <v>327</v>
      </c>
      <c r="B327">
        <v>48850</v>
      </c>
    </row>
    <row r="328" spans="1:2" x14ac:dyDescent="0.25">
      <c r="A328" t="s">
        <v>328</v>
      </c>
      <c r="B328">
        <v>47456</v>
      </c>
    </row>
    <row r="329" spans="1:2" x14ac:dyDescent="0.25">
      <c r="A329" t="s">
        <v>329</v>
      </c>
      <c r="B329">
        <v>50229</v>
      </c>
    </row>
    <row r="330" spans="1:2" x14ac:dyDescent="0.25">
      <c r="A330" t="s">
        <v>330</v>
      </c>
      <c r="B330">
        <v>45484</v>
      </c>
    </row>
    <row r="331" spans="1:2" x14ac:dyDescent="0.25">
      <c r="A331" t="s">
        <v>331</v>
      </c>
      <c r="B331">
        <v>44388</v>
      </c>
    </row>
    <row r="332" spans="1:2" x14ac:dyDescent="0.25">
      <c r="A332" t="s">
        <v>332</v>
      </c>
      <c r="B332">
        <v>48520</v>
      </c>
    </row>
    <row r="333" spans="1:2" x14ac:dyDescent="0.25">
      <c r="A333" t="s">
        <v>333</v>
      </c>
      <c r="B333">
        <v>45492</v>
      </c>
    </row>
    <row r="334" spans="1:2" x14ac:dyDescent="0.25">
      <c r="A334" t="s">
        <v>334</v>
      </c>
      <c r="B334">
        <v>48629</v>
      </c>
    </row>
    <row r="335" spans="1:2" x14ac:dyDescent="0.25">
      <c r="A335" t="s">
        <v>335</v>
      </c>
      <c r="B335">
        <v>46920</v>
      </c>
    </row>
    <row r="336" spans="1:2" x14ac:dyDescent="0.25">
      <c r="A336" t="s">
        <v>336</v>
      </c>
      <c r="B336">
        <v>44396</v>
      </c>
    </row>
    <row r="337" spans="1:2" x14ac:dyDescent="0.25">
      <c r="A337" t="s">
        <v>337</v>
      </c>
      <c r="B337">
        <v>44404</v>
      </c>
    </row>
    <row r="338" spans="1:2" x14ac:dyDescent="0.25">
      <c r="A338" t="s">
        <v>338</v>
      </c>
      <c r="B338">
        <v>48173</v>
      </c>
    </row>
    <row r="339" spans="1:2" x14ac:dyDescent="0.25">
      <c r="A339" t="s">
        <v>339</v>
      </c>
      <c r="B339">
        <v>45500</v>
      </c>
    </row>
    <row r="340" spans="1:2" x14ac:dyDescent="0.25">
      <c r="A340" t="s">
        <v>340</v>
      </c>
      <c r="B340">
        <v>50633</v>
      </c>
    </row>
    <row r="341" spans="1:2" x14ac:dyDescent="0.25">
      <c r="A341" t="s">
        <v>341</v>
      </c>
      <c r="B341">
        <v>49361</v>
      </c>
    </row>
    <row r="342" spans="1:2" x14ac:dyDescent="0.25">
      <c r="A342" t="s">
        <v>342</v>
      </c>
      <c r="B342">
        <v>45518</v>
      </c>
    </row>
    <row r="343" spans="1:2" x14ac:dyDescent="0.25">
      <c r="A343" t="s">
        <v>343</v>
      </c>
      <c r="B343">
        <v>49890</v>
      </c>
    </row>
    <row r="344" spans="1:2" x14ac:dyDescent="0.25">
      <c r="A344" t="s">
        <v>344</v>
      </c>
      <c r="B344">
        <v>49627</v>
      </c>
    </row>
    <row r="345" spans="1:2" x14ac:dyDescent="0.25">
      <c r="A345" t="s">
        <v>345</v>
      </c>
      <c r="B345">
        <v>45948</v>
      </c>
    </row>
    <row r="346" spans="1:2" x14ac:dyDescent="0.25">
      <c r="A346" t="s">
        <v>346</v>
      </c>
      <c r="B346">
        <v>46672</v>
      </c>
    </row>
    <row r="347" spans="1:2" x14ac:dyDescent="0.25">
      <c r="A347" t="s">
        <v>347</v>
      </c>
      <c r="B347">
        <v>50039</v>
      </c>
    </row>
    <row r="348" spans="1:2" x14ac:dyDescent="0.25">
      <c r="A348" t="s">
        <v>348</v>
      </c>
      <c r="B348">
        <v>50740</v>
      </c>
    </row>
    <row r="349" spans="1:2" x14ac:dyDescent="0.25">
      <c r="A349" t="s">
        <v>349</v>
      </c>
      <c r="B349">
        <v>139303</v>
      </c>
    </row>
    <row r="350" spans="1:2" x14ac:dyDescent="0.25">
      <c r="A350" t="s">
        <v>350</v>
      </c>
      <c r="B350">
        <v>47712</v>
      </c>
    </row>
    <row r="351" spans="1:2" x14ac:dyDescent="0.25">
      <c r="A351" t="s">
        <v>351</v>
      </c>
      <c r="B351">
        <v>45526</v>
      </c>
    </row>
    <row r="352" spans="1:2" x14ac:dyDescent="0.25">
      <c r="A352" t="s">
        <v>352</v>
      </c>
      <c r="B352">
        <v>48777</v>
      </c>
    </row>
    <row r="353" spans="1:2" x14ac:dyDescent="0.25">
      <c r="A353" t="s">
        <v>353</v>
      </c>
      <c r="B353">
        <v>45534</v>
      </c>
    </row>
    <row r="354" spans="1:2" x14ac:dyDescent="0.25">
      <c r="A354" t="s">
        <v>354</v>
      </c>
      <c r="B354">
        <v>44412</v>
      </c>
    </row>
    <row r="355" spans="1:2" x14ac:dyDescent="0.25">
      <c r="A355" t="s">
        <v>355</v>
      </c>
      <c r="B355">
        <v>44420</v>
      </c>
    </row>
    <row r="356" spans="1:2" x14ac:dyDescent="0.25">
      <c r="A356" t="s">
        <v>356</v>
      </c>
      <c r="B356">
        <v>44438</v>
      </c>
    </row>
    <row r="357" spans="1:2" x14ac:dyDescent="0.25">
      <c r="A357" t="s">
        <v>357</v>
      </c>
      <c r="B357">
        <v>49270</v>
      </c>
    </row>
    <row r="358" spans="1:2" x14ac:dyDescent="0.25">
      <c r="A358" t="s">
        <v>358</v>
      </c>
      <c r="B358">
        <v>44446</v>
      </c>
    </row>
    <row r="359" spans="1:2" x14ac:dyDescent="0.25">
      <c r="A359" t="s">
        <v>359</v>
      </c>
      <c r="B359">
        <v>46995</v>
      </c>
    </row>
    <row r="360" spans="1:2" x14ac:dyDescent="0.25">
      <c r="A360" t="s">
        <v>360</v>
      </c>
      <c r="B360">
        <v>44461</v>
      </c>
    </row>
    <row r="361" spans="1:2" x14ac:dyDescent="0.25">
      <c r="A361" t="s">
        <v>361</v>
      </c>
      <c r="B361">
        <v>45955</v>
      </c>
    </row>
    <row r="362" spans="1:2" x14ac:dyDescent="0.25">
      <c r="A362" t="s">
        <v>362</v>
      </c>
      <c r="B362">
        <v>45963</v>
      </c>
    </row>
    <row r="363" spans="1:2" x14ac:dyDescent="0.25">
      <c r="A363" t="s">
        <v>363</v>
      </c>
      <c r="B363">
        <v>48710</v>
      </c>
    </row>
    <row r="364" spans="1:2" x14ac:dyDescent="0.25">
      <c r="A364" t="s">
        <v>364</v>
      </c>
      <c r="B364">
        <v>44479</v>
      </c>
    </row>
    <row r="365" spans="1:2" x14ac:dyDescent="0.25">
      <c r="A365" t="s">
        <v>365</v>
      </c>
      <c r="B365">
        <v>47720</v>
      </c>
    </row>
    <row r="366" spans="1:2" x14ac:dyDescent="0.25">
      <c r="A366" t="s">
        <v>366</v>
      </c>
      <c r="B366">
        <v>46136</v>
      </c>
    </row>
    <row r="367" spans="1:2" x14ac:dyDescent="0.25">
      <c r="A367" t="s">
        <v>367</v>
      </c>
      <c r="B367">
        <v>44487</v>
      </c>
    </row>
    <row r="368" spans="1:2" x14ac:dyDescent="0.25">
      <c r="A368" t="s">
        <v>368</v>
      </c>
      <c r="B368">
        <v>45559</v>
      </c>
    </row>
    <row r="369" spans="1:2" x14ac:dyDescent="0.25">
      <c r="A369" t="s">
        <v>369</v>
      </c>
      <c r="B369">
        <v>49718</v>
      </c>
    </row>
    <row r="370" spans="1:2" x14ac:dyDescent="0.25">
      <c r="A370" t="s">
        <v>370</v>
      </c>
      <c r="B370">
        <v>44453</v>
      </c>
    </row>
    <row r="371" spans="1:2" x14ac:dyDescent="0.25">
      <c r="A371" t="s">
        <v>371</v>
      </c>
      <c r="B371">
        <v>47217</v>
      </c>
    </row>
    <row r="372" spans="1:2" x14ac:dyDescent="0.25">
      <c r="A372" t="s">
        <v>372</v>
      </c>
      <c r="B372">
        <v>45542</v>
      </c>
    </row>
    <row r="373" spans="1:2" x14ac:dyDescent="0.25">
      <c r="A373" t="s">
        <v>373</v>
      </c>
      <c r="B373">
        <v>45567</v>
      </c>
    </row>
    <row r="374" spans="1:2" x14ac:dyDescent="0.25">
      <c r="A374" t="s">
        <v>374</v>
      </c>
      <c r="B374">
        <v>48637</v>
      </c>
    </row>
    <row r="375" spans="1:2" x14ac:dyDescent="0.25">
      <c r="A375" t="s">
        <v>375</v>
      </c>
      <c r="B375">
        <v>44495</v>
      </c>
    </row>
    <row r="376" spans="1:2" x14ac:dyDescent="0.25">
      <c r="A376" t="s">
        <v>376</v>
      </c>
      <c r="B376">
        <v>48900</v>
      </c>
    </row>
    <row r="377" spans="1:2" x14ac:dyDescent="0.25">
      <c r="A377" t="s">
        <v>377</v>
      </c>
      <c r="B377">
        <v>50047</v>
      </c>
    </row>
    <row r="378" spans="1:2" x14ac:dyDescent="0.25">
      <c r="A378" t="s">
        <v>378</v>
      </c>
      <c r="B378">
        <v>50708</v>
      </c>
    </row>
    <row r="379" spans="1:2" x14ac:dyDescent="0.25">
      <c r="A379" t="s">
        <v>379</v>
      </c>
      <c r="B379">
        <v>44503</v>
      </c>
    </row>
    <row r="380" spans="1:2" x14ac:dyDescent="0.25">
      <c r="A380" t="s">
        <v>380</v>
      </c>
      <c r="B380">
        <v>50641</v>
      </c>
    </row>
    <row r="381" spans="1:2" x14ac:dyDescent="0.25">
      <c r="A381" t="s">
        <v>381</v>
      </c>
      <c r="B381">
        <v>44511</v>
      </c>
    </row>
    <row r="382" spans="1:2" x14ac:dyDescent="0.25">
      <c r="A382" t="s">
        <v>382</v>
      </c>
      <c r="B382">
        <v>48025</v>
      </c>
    </row>
    <row r="383" spans="1:2" x14ac:dyDescent="0.25">
      <c r="A383" t="s">
        <v>383</v>
      </c>
      <c r="B383">
        <v>44529</v>
      </c>
    </row>
    <row r="384" spans="1:2" x14ac:dyDescent="0.25">
      <c r="A384" t="s">
        <v>384</v>
      </c>
      <c r="B384">
        <v>44537</v>
      </c>
    </row>
    <row r="385" spans="1:2" x14ac:dyDescent="0.25">
      <c r="A385" t="s">
        <v>385</v>
      </c>
      <c r="B385">
        <v>44545</v>
      </c>
    </row>
    <row r="386" spans="1:2" x14ac:dyDescent="0.25">
      <c r="A386" t="s">
        <v>386</v>
      </c>
      <c r="B386">
        <v>50336</v>
      </c>
    </row>
    <row r="387" spans="1:2" x14ac:dyDescent="0.25">
      <c r="A387" t="s">
        <v>387</v>
      </c>
      <c r="B387">
        <v>46250</v>
      </c>
    </row>
    <row r="388" spans="1:2" x14ac:dyDescent="0.25">
      <c r="A388" t="s">
        <v>388</v>
      </c>
      <c r="B388">
        <v>46722</v>
      </c>
    </row>
    <row r="389" spans="1:2" x14ac:dyDescent="0.25">
      <c r="A389" t="s">
        <v>389</v>
      </c>
      <c r="B389">
        <v>49056</v>
      </c>
    </row>
    <row r="390" spans="1:2" x14ac:dyDescent="0.25">
      <c r="A390" t="s">
        <v>390</v>
      </c>
      <c r="B390">
        <v>48728</v>
      </c>
    </row>
    <row r="391" spans="1:2" x14ac:dyDescent="0.25">
      <c r="A391" t="s">
        <v>391</v>
      </c>
      <c r="B391">
        <v>48819</v>
      </c>
    </row>
    <row r="392" spans="1:2" x14ac:dyDescent="0.25">
      <c r="A392" t="s">
        <v>392</v>
      </c>
      <c r="B392">
        <v>48033</v>
      </c>
    </row>
    <row r="393" spans="1:2" x14ac:dyDescent="0.25">
      <c r="A393" t="s">
        <v>393</v>
      </c>
      <c r="B393">
        <v>48736</v>
      </c>
    </row>
    <row r="394" spans="1:2" x14ac:dyDescent="0.25">
      <c r="A394" t="s">
        <v>394</v>
      </c>
      <c r="B394">
        <v>47365</v>
      </c>
    </row>
    <row r="395" spans="1:2" x14ac:dyDescent="0.25">
      <c r="A395" t="s">
        <v>395</v>
      </c>
      <c r="B395">
        <v>49635</v>
      </c>
    </row>
    <row r="396" spans="1:2" x14ac:dyDescent="0.25">
      <c r="A396" t="s">
        <v>396</v>
      </c>
      <c r="B396">
        <v>49908</v>
      </c>
    </row>
    <row r="397" spans="1:2" x14ac:dyDescent="0.25">
      <c r="A397" t="s">
        <v>397</v>
      </c>
      <c r="B397">
        <v>46268</v>
      </c>
    </row>
    <row r="398" spans="1:2" x14ac:dyDescent="0.25">
      <c r="A398" t="s">
        <v>398</v>
      </c>
      <c r="B398">
        <v>50575</v>
      </c>
    </row>
    <row r="399" spans="1:2" x14ac:dyDescent="0.25">
      <c r="A399" t="s">
        <v>399</v>
      </c>
      <c r="B399">
        <v>50716</v>
      </c>
    </row>
    <row r="400" spans="1:2" x14ac:dyDescent="0.25">
      <c r="A400" t="s">
        <v>400</v>
      </c>
      <c r="B400">
        <v>44552</v>
      </c>
    </row>
    <row r="401" spans="1:2" x14ac:dyDescent="0.25">
      <c r="A401" t="s">
        <v>401</v>
      </c>
      <c r="B401">
        <v>44560</v>
      </c>
    </row>
    <row r="402" spans="1:2" x14ac:dyDescent="0.25">
      <c r="A402" t="s">
        <v>402</v>
      </c>
      <c r="B402">
        <v>50567</v>
      </c>
    </row>
    <row r="403" spans="1:2" x14ac:dyDescent="0.25">
      <c r="A403" t="s">
        <v>403</v>
      </c>
      <c r="B403">
        <v>44578</v>
      </c>
    </row>
    <row r="404" spans="1:2" x14ac:dyDescent="0.25">
      <c r="A404" t="s">
        <v>404</v>
      </c>
      <c r="B404">
        <v>47761</v>
      </c>
    </row>
    <row r="405" spans="1:2" x14ac:dyDescent="0.25">
      <c r="A405" t="s">
        <v>405</v>
      </c>
      <c r="B405">
        <v>47373</v>
      </c>
    </row>
    <row r="406" spans="1:2" x14ac:dyDescent="0.25">
      <c r="A406" t="s">
        <v>406</v>
      </c>
      <c r="B406">
        <v>44586</v>
      </c>
    </row>
    <row r="407" spans="1:2" x14ac:dyDescent="0.25">
      <c r="A407" t="s">
        <v>407</v>
      </c>
      <c r="B407">
        <v>44594</v>
      </c>
    </row>
    <row r="408" spans="1:2" x14ac:dyDescent="0.25">
      <c r="A408" t="s">
        <v>408</v>
      </c>
      <c r="B408">
        <v>61903</v>
      </c>
    </row>
    <row r="409" spans="1:2" x14ac:dyDescent="0.25">
      <c r="A409" t="s">
        <v>409</v>
      </c>
      <c r="B409">
        <v>49726</v>
      </c>
    </row>
    <row r="410" spans="1:2" x14ac:dyDescent="0.25">
      <c r="A410" t="s">
        <v>410</v>
      </c>
      <c r="B410">
        <v>46763</v>
      </c>
    </row>
    <row r="411" spans="1:2" x14ac:dyDescent="0.25">
      <c r="A411" t="s">
        <v>411</v>
      </c>
      <c r="B411">
        <v>46573</v>
      </c>
    </row>
    <row r="412" spans="1:2" x14ac:dyDescent="0.25">
      <c r="A412" t="s">
        <v>412</v>
      </c>
      <c r="B412">
        <v>49478</v>
      </c>
    </row>
    <row r="413" spans="1:2" x14ac:dyDescent="0.25">
      <c r="A413" t="s">
        <v>413</v>
      </c>
      <c r="B413">
        <v>46581</v>
      </c>
    </row>
    <row r="414" spans="1:2" x14ac:dyDescent="0.25">
      <c r="A414" t="s">
        <v>414</v>
      </c>
      <c r="B414">
        <v>44602</v>
      </c>
    </row>
    <row r="415" spans="1:2" x14ac:dyDescent="0.25">
      <c r="A415" t="s">
        <v>415</v>
      </c>
      <c r="B415">
        <v>44610</v>
      </c>
    </row>
    <row r="416" spans="1:2" x14ac:dyDescent="0.25">
      <c r="A416" t="s">
        <v>416</v>
      </c>
      <c r="B416">
        <v>49916</v>
      </c>
    </row>
    <row r="417" spans="1:2" x14ac:dyDescent="0.25">
      <c r="A417" t="s">
        <v>417</v>
      </c>
      <c r="B417">
        <v>50724</v>
      </c>
    </row>
    <row r="418" spans="1:2" x14ac:dyDescent="0.25">
      <c r="A418" t="s">
        <v>418</v>
      </c>
      <c r="B418">
        <v>48215</v>
      </c>
    </row>
    <row r="419" spans="1:2" x14ac:dyDescent="0.25">
      <c r="A419" t="s">
        <v>419</v>
      </c>
      <c r="B419">
        <v>49379</v>
      </c>
    </row>
    <row r="420" spans="1:2" x14ac:dyDescent="0.25">
      <c r="A420" t="s">
        <v>420</v>
      </c>
      <c r="B420">
        <v>49387</v>
      </c>
    </row>
    <row r="421" spans="1:2" x14ac:dyDescent="0.25">
      <c r="A421" t="s">
        <v>421</v>
      </c>
      <c r="B421">
        <v>44628</v>
      </c>
    </row>
    <row r="422" spans="1:2" x14ac:dyDescent="0.25">
      <c r="A422" t="s">
        <v>422</v>
      </c>
      <c r="B422">
        <v>49510</v>
      </c>
    </row>
    <row r="423" spans="1:2" x14ac:dyDescent="0.25">
      <c r="A423" t="s">
        <v>423</v>
      </c>
      <c r="B423">
        <v>49395</v>
      </c>
    </row>
    <row r="424" spans="1:2" x14ac:dyDescent="0.25">
      <c r="A424" t="s">
        <v>424</v>
      </c>
      <c r="B424">
        <v>48579</v>
      </c>
    </row>
    <row r="425" spans="1:2" x14ac:dyDescent="0.25">
      <c r="A425" t="s">
        <v>425</v>
      </c>
      <c r="B425">
        <v>44636</v>
      </c>
    </row>
    <row r="426" spans="1:2" x14ac:dyDescent="0.25">
      <c r="A426" t="s">
        <v>426</v>
      </c>
      <c r="B426">
        <v>47597</v>
      </c>
    </row>
    <row r="427" spans="1:2" x14ac:dyDescent="0.25">
      <c r="A427" t="s">
        <v>427</v>
      </c>
      <c r="B427">
        <v>45575</v>
      </c>
    </row>
    <row r="428" spans="1:2" x14ac:dyDescent="0.25">
      <c r="A428" t="s">
        <v>428</v>
      </c>
      <c r="B428">
        <v>46813</v>
      </c>
    </row>
    <row r="429" spans="1:2" x14ac:dyDescent="0.25">
      <c r="A429" t="s">
        <v>429</v>
      </c>
      <c r="B429">
        <v>45781</v>
      </c>
    </row>
    <row r="430" spans="1:2" x14ac:dyDescent="0.25">
      <c r="A430" t="s">
        <v>430</v>
      </c>
      <c r="B430">
        <v>47902</v>
      </c>
    </row>
    <row r="431" spans="1:2" x14ac:dyDescent="0.25">
      <c r="A431" t="s">
        <v>431</v>
      </c>
      <c r="B431">
        <v>49924</v>
      </c>
    </row>
    <row r="432" spans="1:2" x14ac:dyDescent="0.25">
      <c r="A432" t="s">
        <v>432</v>
      </c>
      <c r="B432">
        <v>45583</v>
      </c>
    </row>
    <row r="433" spans="1:2" x14ac:dyDescent="0.25">
      <c r="A433" t="s">
        <v>433</v>
      </c>
      <c r="B433">
        <v>47076</v>
      </c>
    </row>
    <row r="434" spans="1:2" x14ac:dyDescent="0.25">
      <c r="A434" t="s">
        <v>434</v>
      </c>
      <c r="B434">
        <v>46896</v>
      </c>
    </row>
    <row r="435" spans="1:2" x14ac:dyDescent="0.25">
      <c r="A435" t="s">
        <v>435</v>
      </c>
      <c r="B435">
        <v>47084</v>
      </c>
    </row>
    <row r="436" spans="1:2" x14ac:dyDescent="0.25">
      <c r="A436" t="s">
        <v>436</v>
      </c>
      <c r="B436">
        <v>44644</v>
      </c>
    </row>
    <row r="437" spans="1:2" x14ac:dyDescent="0.25">
      <c r="A437" t="s">
        <v>437</v>
      </c>
      <c r="B437">
        <v>49932</v>
      </c>
    </row>
    <row r="438" spans="1:2" x14ac:dyDescent="0.25">
      <c r="A438" t="s">
        <v>438</v>
      </c>
      <c r="B438">
        <v>48421</v>
      </c>
    </row>
    <row r="439" spans="1:2" x14ac:dyDescent="0.25">
      <c r="A439" t="s">
        <v>439</v>
      </c>
      <c r="B439">
        <v>49460</v>
      </c>
    </row>
    <row r="440" spans="1:2" x14ac:dyDescent="0.25">
      <c r="A440" t="s">
        <v>440</v>
      </c>
      <c r="B440">
        <v>48348</v>
      </c>
    </row>
    <row r="441" spans="1:2" x14ac:dyDescent="0.25">
      <c r="A441" t="s">
        <v>441</v>
      </c>
      <c r="B441">
        <v>44651</v>
      </c>
    </row>
    <row r="442" spans="1:2" x14ac:dyDescent="0.25">
      <c r="A442" t="s">
        <v>442</v>
      </c>
      <c r="B442">
        <v>44669</v>
      </c>
    </row>
    <row r="443" spans="1:2" x14ac:dyDescent="0.25">
      <c r="A443" t="s">
        <v>443</v>
      </c>
      <c r="B443">
        <v>49288</v>
      </c>
    </row>
    <row r="444" spans="1:2" x14ac:dyDescent="0.25">
      <c r="A444" t="s">
        <v>444</v>
      </c>
      <c r="B444">
        <v>44677</v>
      </c>
    </row>
    <row r="445" spans="1:2" x14ac:dyDescent="0.25">
      <c r="A445" t="s">
        <v>445</v>
      </c>
      <c r="B445">
        <v>45880</v>
      </c>
    </row>
    <row r="446" spans="1:2" x14ac:dyDescent="0.25">
      <c r="A446" t="s">
        <v>446</v>
      </c>
      <c r="B446">
        <v>44685</v>
      </c>
    </row>
    <row r="447" spans="1:2" x14ac:dyDescent="0.25">
      <c r="A447" t="s">
        <v>447</v>
      </c>
      <c r="B447">
        <v>44693</v>
      </c>
    </row>
    <row r="448" spans="1:2" x14ac:dyDescent="0.25">
      <c r="A448" t="s">
        <v>448</v>
      </c>
      <c r="B448">
        <v>50054</v>
      </c>
    </row>
    <row r="449" spans="1:2" x14ac:dyDescent="0.25">
      <c r="A449" t="s">
        <v>449</v>
      </c>
      <c r="B449">
        <v>47001</v>
      </c>
    </row>
    <row r="450" spans="1:2" x14ac:dyDescent="0.25">
      <c r="A450" t="s">
        <v>450</v>
      </c>
      <c r="B450">
        <v>46599</v>
      </c>
    </row>
    <row r="451" spans="1:2" x14ac:dyDescent="0.25">
      <c r="A451" t="s">
        <v>451</v>
      </c>
      <c r="B451">
        <v>48439</v>
      </c>
    </row>
    <row r="452" spans="1:2" x14ac:dyDescent="0.25">
      <c r="A452" t="s">
        <v>452</v>
      </c>
      <c r="B452">
        <v>47506</v>
      </c>
    </row>
    <row r="453" spans="1:2" x14ac:dyDescent="0.25">
      <c r="A453" t="s">
        <v>453</v>
      </c>
      <c r="B453">
        <v>46474</v>
      </c>
    </row>
    <row r="454" spans="1:2" x14ac:dyDescent="0.25">
      <c r="A454" t="s">
        <v>454</v>
      </c>
      <c r="B454">
        <v>46078</v>
      </c>
    </row>
    <row r="455" spans="1:2" x14ac:dyDescent="0.25">
      <c r="A455" t="s">
        <v>455</v>
      </c>
      <c r="B455">
        <v>45591</v>
      </c>
    </row>
    <row r="456" spans="1:2" x14ac:dyDescent="0.25">
      <c r="A456" t="s">
        <v>456</v>
      </c>
      <c r="B456">
        <v>48447</v>
      </c>
    </row>
    <row r="457" spans="1:2" x14ac:dyDescent="0.25">
      <c r="A457" t="s">
        <v>457</v>
      </c>
      <c r="B457">
        <v>46482</v>
      </c>
    </row>
    <row r="458" spans="1:2" x14ac:dyDescent="0.25">
      <c r="A458" t="s">
        <v>458</v>
      </c>
      <c r="B458">
        <v>47514</v>
      </c>
    </row>
    <row r="459" spans="1:2" x14ac:dyDescent="0.25">
      <c r="A459" t="s">
        <v>459</v>
      </c>
      <c r="B459">
        <v>47894</v>
      </c>
    </row>
    <row r="460" spans="1:2" x14ac:dyDescent="0.25">
      <c r="A460" t="s">
        <v>460</v>
      </c>
      <c r="B460">
        <v>48090</v>
      </c>
    </row>
    <row r="461" spans="1:2" x14ac:dyDescent="0.25">
      <c r="A461" t="s">
        <v>461</v>
      </c>
      <c r="B461">
        <v>47944</v>
      </c>
    </row>
    <row r="462" spans="1:2" x14ac:dyDescent="0.25">
      <c r="A462" t="s">
        <v>462</v>
      </c>
      <c r="B462">
        <v>44701</v>
      </c>
    </row>
    <row r="463" spans="1:2" x14ac:dyDescent="0.25">
      <c r="A463" t="s">
        <v>463</v>
      </c>
      <c r="B463">
        <v>47308</v>
      </c>
    </row>
    <row r="464" spans="1:2" x14ac:dyDescent="0.25">
      <c r="A464" t="s">
        <v>464</v>
      </c>
      <c r="B464">
        <v>49213</v>
      </c>
    </row>
    <row r="465" spans="1:2" x14ac:dyDescent="0.25">
      <c r="A465" t="s">
        <v>465</v>
      </c>
      <c r="B465">
        <v>46144</v>
      </c>
    </row>
    <row r="466" spans="1:2" x14ac:dyDescent="0.25">
      <c r="A466" t="s">
        <v>466</v>
      </c>
      <c r="B466">
        <v>45609</v>
      </c>
    </row>
    <row r="467" spans="1:2" x14ac:dyDescent="0.25">
      <c r="A467" t="s">
        <v>467</v>
      </c>
      <c r="B467">
        <v>49817</v>
      </c>
    </row>
    <row r="468" spans="1:2" x14ac:dyDescent="0.25">
      <c r="A468" t="s">
        <v>468</v>
      </c>
      <c r="B468">
        <v>44735</v>
      </c>
    </row>
    <row r="469" spans="1:2" x14ac:dyDescent="0.25">
      <c r="A469" t="s">
        <v>469</v>
      </c>
      <c r="B469">
        <v>44743</v>
      </c>
    </row>
    <row r="470" spans="1:2" x14ac:dyDescent="0.25">
      <c r="A470" t="s">
        <v>470</v>
      </c>
      <c r="B470">
        <v>49940</v>
      </c>
    </row>
    <row r="471" spans="1:2" x14ac:dyDescent="0.25">
      <c r="A471" t="s">
        <v>471</v>
      </c>
      <c r="B471">
        <v>49130</v>
      </c>
    </row>
    <row r="472" spans="1:2" x14ac:dyDescent="0.25">
      <c r="A472" t="s">
        <v>472</v>
      </c>
      <c r="B472">
        <v>48355</v>
      </c>
    </row>
    <row r="473" spans="1:2" x14ac:dyDescent="0.25">
      <c r="A473" t="s">
        <v>473</v>
      </c>
      <c r="B473">
        <v>49684</v>
      </c>
    </row>
    <row r="474" spans="1:2" x14ac:dyDescent="0.25">
      <c r="A474" t="s">
        <v>474</v>
      </c>
      <c r="B474">
        <v>46003</v>
      </c>
    </row>
    <row r="475" spans="1:2" x14ac:dyDescent="0.25">
      <c r="A475" t="s">
        <v>475</v>
      </c>
      <c r="B475">
        <v>44750</v>
      </c>
    </row>
    <row r="476" spans="1:2" x14ac:dyDescent="0.25">
      <c r="A476" t="s">
        <v>476</v>
      </c>
      <c r="B476">
        <v>45799</v>
      </c>
    </row>
    <row r="477" spans="1:2" x14ac:dyDescent="0.25">
      <c r="A477" t="s">
        <v>477</v>
      </c>
      <c r="B477">
        <v>44768</v>
      </c>
    </row>
    <row r="478" spans="1:2" x14ac:dyDescent="0.25">
      <c r="A478" t="s">
        <v>478</v>
      </c>
      <c r="B478">
        <v>44776</v>
      </c>
    </row>
    <row r="479" spans="1:2" x14ac:dyDescent="0.25">
      <c r="A479" t="s">
        <v>479</v>
      </c>
      <c r="B479">
        <v>44784</v>
      </c>
    </row>
    <row r="480" spans="1:2" x14ac:dyDescent="0.25">
      <c r="A480" t="s">
        <v>480</v>
      </c>
      <c r="B480">
        <v>46607</v>
      </c>
    </row>
    <row r="481" spans="1:2" x14ac:dyDescent="0.25">
      <c r="A481" t="s">
        <v>481</v>
      </c>
      <c r="B481">
        <v>47738</v>
      </c>
    </row>
    <row r="482" spans="1:2" x14ac:dyDescent="0.25">
      <c r="A482" t="s">
        <v>482</v>
      </c>
      <c r="B482">
        <v>44792</v>
      </c>
    </row>
    <row r="483" spans="1:2" x14ac:dyDescent="0.25">
      <c r="A483" t="s">
        <v>483</v>
      </c>
      <c r="B483">
        <v>47951</v>
      </c>
    </row>
    <row r="484" spans="1:2" x14ac:dyDescent="0.25">
      <c r="A484" t="s">
        <v>484</v>
      </c>
      <c r="B484">
        <v>48363</v>
      </c>
    </row>
    <row r="485" spans="1:2" x14ac:dyDescent="0.25">
      <c r="A485" t="s">
        <v>485</v>
      </c>
      <c r="B485">
        <v>44800</v>
      </c>
    </row>
    <row r="486" spans="1:2" x14ac:dyDescent="0.25">
      <c r="A486" t="s">
        <v>486</v>
      </c>
      <c r="B486">
        <v>49221</v>
      </c>
    </row>
    <row r="487" spans="1:2" x14ac:dyDescent="0.25">
      <c r="A487" t="s">
        <v>487</v>
      </c>
      <c r="B487">
        <v>50583</v>
      </c>
    </row>
    <row r="488" spans="1:2" x14ac:dyDescent="0.25">
      <c r="A488" t="s">
        <v>488</v>
      </c>
      <c r="B488">
        <v>46276</v>
      </c>
    </row>
    <row r="489" spans="1:2" x14ac:dyDescent="0.25">
      <c r="A489" t="s">
        <v>489</v>
      </c>
      <c r="B489">
        <v>49528</v>
      </c>
    </row>
    <row r="490" spans="1:2" x14ac:dyDescent="0.25">
      <c r="A490" t="s">
        <v>490</v>
      </c>
      <c r="B490">
        <v>46441</v>
      </c>
    </row>
    <row r="491" spans="1:2" x14ac:dyDescent="0.25">
      <c r="A491" t="s">
        <v>491</v>
      </c>
      <c r="B491">
        <v>48538</v>
      </c>
    </row>
    <row r="492" spans="1:2" x14ac:dyDescent="0.25">
      <c r="A492" t="s">
        <v>492</v>
      </c>
      <c r="B492">
        <v>49064</v>
      </c>
    </row>
    <row r="493" spans="1:2" x14ac:dyDescent="0.25">
      <c r="A493" t="s">
        <v>493</v>
      </c>
      <c r="B493">
        <v>50237</v>
      </c>
    </row>
    <row r="494" spans="1:2" x14ac:dyDescent="0.25">
      <c r="A494" t="s">
        <v>494</v>
      </c>
      <c r="B494">
        <v>48041</v>
      </c>
    </row>
    <row r="495" spans="1:2" x14ac:dyDescent="0.25">
      <c r="A495" t="s">
        <v>495</v>
      </c>
      <c r="B495">
        <v>47381</v>
      </c>
    </row>
    <row r="496" spans="1:2" x14ac:dyDescent="0.25">
      <c r="A496" t="s">
        <v>496</v>
      </c>
      <c r="B496">
        <v>45807</v>
      </c>
    </row>
    <row r="497" spans="1:2" x14ac:dyDescent="0.25">
      <c r="A497" t="s">
        <v>497</v>
      </c>
      <c r="B497">
        <v>50427</v>
      </c>
    </row>
    <row r="498" spans="1:2" x14ac:dyDescent="0.25">
      <c r="A498" t="s">
        <v>498</v>
      </c>
      <c r="B498">
        <v>44818</v>
      </c>
    </row>
    <row r="499" spans="1:2" x14ac:dyDescent="0.25">
      <c r="A499" t="s">
        <v>499</v>
      </c>
      <c r="B499">
        <v>48223</v>
      </c>
    </row>
    <row r="500" spans="1:2" x14ac:dyDescent="0.25">
      <c r="A500" t="s">
        <v>500</v>
      </c>
      <c r="B500">
        <v>48371</v>
      </c>
    </row>
    <row r="501" spans="1:2" x14ac:dyDescent="0.25">
      <c r="A501" t="s">
        <v>501</v>
      </c>
      <c r="B501">
        <v>50062</v>
      </c>
    </row>
    <row r="502" spans="1:2" x14ac:dyDescent="0.25">
      <c r="A502" t="s">
        <v>502</v>
      </c>
      <c r="B502">
        <v>44719</v>
      </c>
    </row>
    <row r="503" spans="1:2" x14ac:dyDescent="0.25">
      <c r="A503" t="s">
        <v>503</v>
      </c>
      <c r="B503">
        <v>45997</v>
      </c>
    </row>
    <row r="504" spans="1:2" x14ac:dyDescent="0.25">
      <c r="A504" t="s">
        <v>504</v>
      </c>
      <c r="B504">
        <v>48587</v>
      </c>
    </row>
    <row r="505" spans="1:2" x14ac:dyDescent="0.25">
      <c r="A505" t="s">
        <v>505</v>
      </c>
      <c r="B505">
        <v>44727</v>
      </c>
    </row>
    <row r="506" spans="1:2" x14ac:dyDescent="0.25">
      <c r="A506" t="s">
        <v>506</v>
      </c>
      <c r="B506">
        <v>44826</v>
      </c>
    </row>
    <row r="507" spans="1:2" x14ac:dyDescent="0.25">
      <c r="A507" t="s">
        <v>507</v>
      </c>
      <c r="B507">
        <v>44834</v>
      </c>
    </row>
    <row r="508" spans="1:2" x14ac:dyDescent="0.25">
      <c r="A508" t="s">
        <v>508</v>
      </c>
      <c r="B508">
        <v>50294</v>
      </c>
    </row>
    <row r="509" spans="1:2" x14ac:dyDescent="0.25">
      <c r="A509" t="s">
        <v>509</v>
      </c>
      <c r="B509">
        <v>49239</v>
      </c>
    </row>
    <row r="510" spans="1:2" x14ac:dyDescent="0.25">
      <c r="A510" t="s">
        <v>510</v>
      </c>
      <c r="B510">
        <v>44842</v>
      </c>
    </row>
    <row r="511" spans="1:2" x14ac:dyDescent="0.25">
      <c r="A511" t="s">
        <v>511</v>
      </c>
      <c r="B511">
        <v>44859</v>
      </c>
    </row>
    <row r="512" spans="1:2" x14ac:dyDescent="0.25">
      <c r="A512" t="s">
        <v>512</v>
      </c>
      <c r="B512">
        <v>50658</v>
      </c>
    </row>
    <row r="513" spans="1:2" x14ac:dyDescent="0.25">
      <c r="A513" t="s">
        <v>513</v>
      </c>
      <c r="B513">
        <v>47274</v>
      </c>
    </row>
    <row r="514" spans="1:2" x14ac:dyDescent="0.25">
      <c r="A514" t="s">
        <v>514</v>
      </c>
      <c r="B514">
        <v>47092</v>
      </c>
    </row>
    <row r="515" spans="1:2" x14ac:dyDescent="0.25">
      <c r="A515" t="s">
        <v>515</v>
      </c>
      <c r="B515">
        <v>48652</v>
      </c>
    </row>
    <row r="516" spans="1:2" x14ac:dyDescent="0.25">
      <c r="A516" t="s">
        <v>516</v>
      </c>
      <c r="B516">
        <v>44867</v>
      </c>
    </row>
    <row r="517" spans="1:2" x14ac:dyDescent="0.25">
      <c r="A517" t="s">
        <v>517</v>
      </c>
      <c r="B517">
        <v>44875</v>
      </c>
    </row>
    <row r="518" spans="1:2" x14ac:dyDescent="0.25">
      <c r="A518" t="s">
        <v>518</v>
      </c>
      <c r="B518">
        <v>47969</v>
      </c>
    </row>
    <row r="519" spans="1:2" x14ac:dyDescent="0.25">
      <c r="A519" t="s">
        <v>519</v>
      </c>
      <c r="B519">
        <v>46151</v>
      </c>
    </row>
    <row r="520" spans="1:2" x14ac:dyDescent="0.25">
      <c r="A520" t="s">
        <v>520</v>
      </c>
      <c r="B520">
        <v>44883</v>
      </c>
    </row>
    <row r="521" spans="1:2" x14ac:dyDescent="0.25">
      <c r="A521" t="s">
        <v>521</v>
      </c>
      <c r="B521">
        <v>49098</v>
      </c>
    </row>
    <row r="522" spans="1:2" x14ac:dyDescent="0.25">
      <c r="A522" t="s">
        <v>522</v>
      </c>
      <c r="B522">
        <v>46243</v>
      </c>
    </row>
    <row r="523" spans="1:2" x14ac:dyDescent="0.25">
      <c r="A523" t="s">
        <v>523</v>
      </c>
      <c r="B523">
        <v>47399</v>
      </c>
    </row>
    <row r="524" spans="1:2" x14ac:dyDescent="0.25">
      <c r="A524" t="s">
        <v>524</v>
      </c>
      <c r="B524">
        <v>44891</v>
      </c>
    </row>
    <row r="525" spans="1:2" x14ac:dyDescent="0.25">
      <c r="A525" t="s">
        <v>525</v>
      </c>
      <c r="B525">
        <v>45617</v>
      </c>
    </row>
    <row r="526" spans="1:2" x14ac:dyDescent="0.25">
      <c r="A526" t="s">
        <v>526</v>
      </c>
      <c r="B526">
        <v>44909</v>
      </c>
    </row>
    <row r="527" spans="1:2" x14ac:dyDescent="0.25">
      <c r="A527" t="s">
        <v>527</v>
      </c>
      <c r="B527">
        <v>44917</v>
      </c>
    </row>
    <row r="528" spans="1:2" x14ac:dyDescent="0.25">
      <c r="A528" t="s">
        <v>528</v>
      </c>
      <c r="B528">
        <v>91397</v>
      </c>
    </row>
    <row r="529" spans="1:2" x14ac:dyDescent="0.25">
      <c r="A529" t="s">
        <v>529</v>
      </c>
      <c r="B529">
        <v>48876</v>
      </c>
    </row>
    <row r="530" spans="1:2" x14ac:dyDescent="0.25">
      <c r="A530" t="s">
        <v>530</v>
      </c>
      <c r="B530">
        <v>46680</v>
      </c>
    </row>
    <row r="531" spans="1:2" x14ac:dyDescent="0.25">
      <c r="A531" t="s">
        <v>531</v>
      </c>
      <c r="B531">
        <v>46201</v>
      </c>
    </row>
    <row r="532" spans="1:2" x14ac:dyDescent="0.25">
      <c r="A532" t="s">
        <v>532</v>
      </c>
      <c r="B532">
        <v>45922</v>
      </c>
    </row>
    <row r="533" spans="1:2" x14ac:dyDescent="0.25">
      <c r="A533" t="s">
        <v>533</v>
      </c>
      <c r="B533">
        <v>50591</v>
      </c>
    </row>
    <row r="534" spans="1:2" x14ac:dyDescent="0.25">
      <c r="A534" t="s">
        <v>534</v>
      </c>
      <c r="B534">
        <v>48694</v>
      </c>
    </row>
    <row r="535" spans="1:2" x14ac:dyDescent="0.25">
      <c r="A535" t="s">
        <v>535</v>
      </c>
      <c r="B535">
        <v>44925</v>
      </c>
    </row>
    <row r="536" spans="1:2" x14ac:dyDescent="0.25">
      <c r="A536" t="s">
        <v>536</v>
      </c>
      <c r="B536">
        <v>50302</v>
      </c>
    </row>
    <row r="537" spans="1:2" x14ac:dyDescent="0.25">
      <c r="A537" t="s">
        <v>537</v>
      </c>
      <c r="B537">
        <v>49957</v>
      </c>
    </row>
    <row r="538" spans="1:2" x14ac:dyDescent="0.25">
      <c r="A538" t="s">
        <v>538</v>
      </c>
      <c r="B538">
        <v>49296</v>
      </c>
    </row>
    <row r="539" spans="1:2" x14ac:dyDescent="0.25">
      <c r="A539" t="s">
        <v>539</v>
      </c>
      <c r="B539">
        <v>50070</v>
      </c>
    </row>
    <row r="540" spans="1:2" x14ac:dyDescent="0.25">
      <c r="A540" t="s">
        <v>540</v>
      </c>
      <c r="B540">
        <v>46011</v>
      </c>
    </row>
    <row r="541" spans="1:2" x14ac:dyDescent="0.25">
      <c r="A541" t="s">
        <v>541</v>
      </c>
      <c r="B541">
        <v>49536</v>
      </c>
    </row>
    <row r="542" spans="1:2" x14ac:dyDescent="0.25">
      <c r="A542" t="s">
        <v>542</v>
      </c>
      <c r="B542">
        <v>46458</v>
      </c>
    </row>
    <row r="543" spans="1:2" x14ac:dyDescent="0.25">
      <c r="A543" t="s">
        <v>543</v>
      </c>
      <c r="B543">
        <v>44933</v>
      </c>
    </row>
    <row r="544" spans="1:2" x14ac:dyDescent="0.25">
      <c r="A544" t="s">
        <v>544</v>
      </c>
      <c r="B544">
        <v>45625</v>
      </c>
    </row>
    <row r="545" spans="1:2" x14ac:dyDescent="0.25">
      <c r="A545" t="s">
        <v>545</v>
      </c>
      <c r="B545">
        <v>47522</v>
      </c>
    </row>
    <row r="546" spans="1:2" x14ac:dyDescent="0.25">
      <c r="A546" t="s">
        <v>546</v>
      </c>
      <c r="B546">
        <v>44941</v>
      </c>
    </row>
    <row r="547" spans="1:2" x14ac:dyDescent="0.25">
      <c r="A547" t="s">
        <v>547</v>
      </c>
      <c r="B547">
        <v>49643</v>
      </c>
    </row>
    <row r="548" spans="1:2" x14ac:dyDescent="0.25">
      <c r="A548" t="s">
        <v>548</v>
      </c>
      <c r="B548">
        <v>48744</v>
      </c>
    </row>
    <row r="549" spans="1:2" x14ac:dyDescent="0.25">
      <c r="A549" t="s">
        <v>549</v>
      </c>
      <c r="B549">
        <v>47464</v>
      </c>
    </row>
    <row r="550" spans="1:2" x14ac:dyDescent="0.25">
      <c r="A550" t="s">
        <v>550</v>
      </c>
      <c r="B550">
        <v>44966</v>
      </c>
    </row>
    <row r="551" spans="1:2" x14ac:dyDescent="0.25">
      <c r="A551" t="s">
        <v>551</v>
      </c>
      <c r="B551">
        <v>44958</v>
      </c>
    </row>
    <row r="552" spans="1:2" x14ac:dyDescent="0.25">
      <c r="A552" t="s">
        <v>552</v>
      </c>
      <c r="B552">
        <v>47472</v>
      </c>
    </row>
    <row r="553" spans="1:2" x14ac:dyDescent="0.25">
      <c r="A553" t="s">
        <v>553</v>
      </c>
      <c r="B553">
        <v>46821</v>
      </c>
    </row>
    <row r="554" spans="1:2" x14ac:dyDescent="0.25">
      <c r="A554" t="s">
        <v>554</v>
      </c>
      <c r="B554">
        <v>45633</v>
      </c>
    </row>
    <row r="555" spans="1:2" x14ac:dyDescent="0.25">
      <c r="A555" t="s">
        <v>555</v>
      </c>
      <c r="B555">
        <v>50393</v>
      </c>
    </row>
    <row r="556" spans="1:2" x14ac:dyDescent="0.25">
      <c r="A556" t="s">
        <v>556</v>
      </c>
      <c r="B556">
        <v>44974</v>
      </c>
    </row>
    <row r="557" spans="1:2" x14ac:dyDescent="0.25">
      <c r="A557" t="s">
        <v>557</v>
      </c>
      <c r="B557">
        <v>46904</v>
      </c>
    </row>
    <row r="558" spans="1:2" x14ac:dyDescent="0.25">
      <c r="A558" t="s">
        <v>558</v>
      </c>
      <c r="B558">
        <v>44982</v>
      </c>
    </row>
    <row r="559" spans="1:2" x14ac:dyDescent="0.25">
      <c r="A559" t="s">
        <v>559</v>
      </c>
      <c r="B559">
        <v>44990</v>
      </c>
    </row>
    <row r="560" spans="1:2" x14ac:dyDescent="0.25">
      <c r="A560" t="s">
        <v>560</v>
      </c>
      <c r="B560">
        <v>50500</v>
      </c>
    </row>
    <row r="561" spans="1:2" x14ac:dyDescent="0.25">
      <c r="A561" t="s">
        <v>561</v>
      </c>
      <c r="B561">
        <v>45005</v>
      </c>
    </row>
    <row r="562" spans="1:2" x14ac:dyDescent="0.25">
      <c r="A562" t="s">
        <v>562</v>
      </c>
      <c r="B562">
        <v>45013</v>
      </c>
    </row>
    <row r="563" spans="1:2" x14ac:dyDescent="0.25">
      <c r="A563" t="s">
        <v>563</v>
      </c>
      <c r="B563">
        <v>48231</v>
      </c>
    </row>
    <row r="564" spans="1:2" x14ac:dyDescent="0.25">
      <c r="A564" t="s">
        <v>564</v>
      </c>
      <c r="B564">
        <v>49650</v>
      </c>
    </row>
    <row r="565" spans="1:2" x14ac:dyDescent="0.25">
      <c r="A565" t="s">
        <v>565</v>
      </c>
      <c r="B565">
        <v>49247</v>
      </c>
    </row>
    <row r="566" spans="1:2" x14ac:dyDescent="0.25">
      <c r="A566" t="s">
        <v>566</v>
      </c>
      <c r="B566">
        <v>45641</v>
      </c>
    </row>
    <row r="567" spans="1:2" x14ac:dyDescent="0.25">
      <c r="A567" t="s">
        <v>567</v>
      </c>
      <c r="B567">
        <v>49148</v>
      </c>
    </row>
    <row r="568" spans="1:2" x14ac:dyDescent="0.25">
      <c r="A568" t="s">
        <v>568</v>
      </c>
      <c r="B568">
        <v>50468</v>
      </c>
    </row>
    <row r="569" spans="1:2" x14ac:dyDescent="0.25">
      <c r="A569" t="s">
        <v>569</v>
      </c>
      <c r="B569">
        <v>49031</v>
      </c>
    </row>
    <row r="570" spans="1:2" x14ac:dyDescent="0.25">
      <c r="A570" t="s">
        <v>570</v>
      </c>
      <c r="B570">
        <v>45971</v>
      </c>
    </row>
    <row r="571" spans="1:2" x14ac:dyDescent="0.25">
      <c r="A571" t="s">
        <v>571</v>
      </c>
      <c r="B571">
        <v>50252</v>
      </c>
    </row>
    <row r="572" spans="1:2" x14ac:dyDescent="0.25">
      <c r="A572" t="s">
        <v>572</v>
      </c>
      <c r="B572">
        <v>45658</v>
      </c>
    </row>
    <row r="573" spans="1:2" x14ac:dyDescent="0.25">
      <c r="A573" t="s">
        <v>573</v>
      </c>
      <c r="B573">
        <v>45021</v>
      </c>
    </row>
    <row r="574" spans="1:2" x14ac:dyDescent="0.25">
      <c r="A574" t="s">
        <v>574</v>
      </c>
      <c r="B574">
        <v>45039</v>
      </c>
    </row>
    <row r="575" spans="1:2" x14ac:dyDescent="0.25">
      <c r="A575" t="s">
        <v>575</v>
      </c>
      <c r="B575">
        <v>48389</v>
      </c>
    </row>
    <row r="576" spans="1:2" x14ac:dyDescent="0.25">
      <c r="A576" t="s">
        <v>576</v>
      </c>
      <c r="B576">
        <v>45054</v>
      </c>
    </row>
    <row r="577" spans="1:2" x14ac:dyDescent="0.25">
      <c r="A577" t="s">
        <v>577</v>
      </c>
      <c r="B577">
        <v>46359</v>
      </c>
    </row>
    <row r="578" spans="1:2" x14ac:dyDescent="0.25">
      <c r="A578" t="s">
        <v>578</v>
      </c>
      <c r="B578">
        <v>47225</v>
      </c>
    </row>
    <row r="579" spans="1:2" x14ac:dyDescent="0.25">
      <c r="A579" t="s">
        <v>579</v>
      </c>
      <c r="B579">
        <v>47696</v>
      </c>
    </row>
    <row r="580" spans="1:2" x14ac:dyDescent="0.25">
      <c r="A580" t="s">
        <v>580</v>
      </c>
      <c r="B580">
        <v>46219</v>
      </c>
    </row>
    <row r="581" spans="1:2" x14ac:dyDescent="0.25">
      <c r="A581" t="s">
        <v>581</v>
      </c>
      <c r="B581">
        <v>48884</v>
      </c>
    </row>
    <row r="582" spans="1:2" x14ac:dyDescent="0.25">
      <c r="A582" t="s">
        <v>582</v>
      </c>
      <c r="B582">
        <v>46060</v>
      </c>
    </row>
    <row r="583" spans="1:2" x14ac:dyDescent="0.25">
      <c r="A583" t="s">
        <v>583</v>
      </c>
      <c r="B583">
        <v>49155</v>
      </c>
    </row>
    <row r="584" spans="1:2" x14ac:dyDescent="0.25">
      <c r="A584" t="s">
        <v>584</v>
      </c>
      <c r="B584">
        <v>47746</v>
      </c>
    </row>
    <row r="585" spans="1:2" x14ac:dyDescent="0.25">
      <c r="A585" t="s">
        <v>585</v>
      </c>
      <c r="B585">
        <v>48397</v>
      </c>
    </row>
    <row r="586" spans="1:2" x14ac:dyDescent="0.25">
      <c r="A586" t="s">
        <v>586</v>
      </c>
      <c r="B586">
        <v>45047</v>
      </c>
    </row>
    <row r="587" spans="1:2" x14ac:dyDescent="0.25">
      <c r="A587" t="s">
        <v>587</v>
      </c>
      <c r="B587">
        <v>49106</v>
      </c>
    </row>
    <row r="588" spans="1:2" x14ac:dyDescent="0.25">
      <c r="A588" t="s">
        <v>588</v>
      </c>
      <c r="B588">
        <v>45062</v>
      </c>
    </row>
    <row r="589" spans="1:2" x14ac:dyDescent="0.25">
      <c r="A589" t="s">
        <v>589</v>
      </c>
      <c r="B589">
        <v>49668</v>
      </c>
    </row>
    <row r="590" spans="1:2" x14ac:dyDescent="0.25">
      <c r="A590" t="s">
        <v>590</v>
      </c>
      <c r="B590">
        <v>45070</v>
      </c>
    </row>
    <row r="591" spans="1:2" x14ac:dyDescent="0.25">
      <c r="A591" t="s">
        <v>591</v>
      </c>
      <c r="B591">
        <v>45088</v>
      </c>
    </row>
    <row r="592" spans="1:2" x14ac:dyDescent="0.25">
      <c r="A592" t="s">
        <v>592</v>
      </c>
      <c r="B592">
        <v>45096</v>
      </c>
    </row>
    <row r="593" spans="1:2" x14ac:dyDescent="0.25">
      <c r="A593" t="s">
        <v>593</v>
      </c>
      <c r="B593">
        <v>46367</v>
      </c>
    </row>
    <row r="594" spans="1:2" x14ac:dyDescent="0.25">
      <c r="A594" t="s">
        <v>594</v>
      </c>
      <c r="B594">
        <v>45104</v>
      </c>
    </row>
    <row r="595" spans="1:2" x14ac:dyDescent="0.25">
      <c r="A595" t="s">
        <v>595</v>
      </c>
      <c r="B595">
        <v>45112</v>
      </c>
    </row>
    <row r="596" spans="1:2" x14ac:dyDescent="0.25">
      <c r="A596" t="s">
        <v>596</v>
      </c>
      <c r="B596">
        <v>45666</v>
      </c>
    </row>
    <row r="597" spans="1:2" x14ac:dyDescent="0.25">
      <c r="A597" t="s">
        <v>597</v>
      </c>
      <c r="B597">
        <v>44081</v>
      </c>
    </row>
    <row r="598" spans="1:2" x14ac:dyDescent="0.25">
      <c r="A598" t="s">
        <v>598</v>
      </c>
      <c r="B598">
        <v>50518</v>
      </c>
    </row>
    <row r="599" spans="1:2" x14ac:dyDescent="0.25">
      <c r="A599" t="s">
        <v>599</v>
      </c>
      <c r="B599">
        <v>49577</v>
      </c>
    </row>
    <row r="600" spans="1:2" x14ac:dyDescent="0.25">
      <c r="A600" t="s">
        <v>600</v>
      </c>
      <c r="B600">
        <v>49973</v>
      </c>
    </row>
    <row r="601" spans="1:2" x14ac:dyDescent="0.25">
      <c r="A601" t="s">
        <v>601</v>
      </c>
      <c r="B601">
        <v>45120</v>
      </c>
    </row>
    <row r="602" spans="1:2" x14ac:dyDescent="0.25">
      <c r="A602" t="s">
        <v>602</v>
      </c>
      <c r="B602">
        <v>45138</v>
      </c>
    </row>
    <row r="603" spans="1:2" x14ac:dyDescent="0.25">
      <c r="A603" t="s">
        <v>603</v>
      </c>
      <c r="B603">
        <v>46524</v>
      </c>
    </row>
    <row r="604" spans="1:2" x14ac:dyDescent="0.25">
      <c r="A604" t="s">
        <v>604</v>
      </c>
      <c r="B604">
        <v>45146</v>
      </c>
    </row>
    <row r="605" spans="1:2" x14ac:dyDescent="0.25">
      <c r="A605" t="s">
        <v>605</v>
      </c>
      <c r="B605">
        <v>45153</v>
      </c>
    </row>
    <row r="606" spans="1:2" x14ac:dyDescent="0.25">
      <c r="A606" t="s">
        <v>606</v>
      </c>
      <c r="B606">
        <v>45674</v>
      </c>
    </row>
    <row r="607" spans="1:2" x14ac:dyDescent="0.25">
      <c r="A607" t="s">
        <v>607</v>
      </c>
      <c r="B607">
        <v>45161</v>
      </c>
    </row>
    <row r="608" spans="1:2" x14ac:dyDescent="0.25">
      <c r="A608" t="s">
        <v>608</v>
      </c>
      <c r="B608">
        <v>49544</v>
      </c>
    </row>
    <row r="609" spans="1:2" x14ac:dyDescent="0.25">
      <c r="A609" t="s">
        <v>609</v>
      </c>
      <c r="B609">
        <v>45179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District Profile Report</vt:lpstr>
      <vt:lpstr>District Data</vt:lpstr>
      <vt:lpstr>Similar District Data</vt:lpstr>
      <vt:lpstr>Statewide Data</vt:lpstr>
      <vt:lpstr>Names</vt:lpstr>
      <vt:lpstr>'District Profile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Michael Barnhart</cp:lastModifiedBy>
  <cp:lastPrinted>2021-01-03T21:49:58Z</cp:lastPrinted>
  <dcterms:created xsi:type="dcterms:W3CDTF">2018-12-20T16:25:55Z</dcterms:created>
  <dcterms:modified xsi:type="dcterms:W3CDTF">2021-01-04T16:47:34Z</dcterms:modified>
</cp:coreProperties>
</file>